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195" windowWidth="12660" windowHeight="5130" tabRatio="727" firstSheet="3" activeTab="11"/>
  </bookViews>
  <sheets>
    <sheet name="1.1.sz.mell." sheetId="1" r:id="rId1"/>
    <sheet name="2.1.sz.mell  " sheetId="73" r:id="rId2"/>
    <sheet name="2.2.sz.mell  " sheetId="61" r:id="rId3"/>
    <sheet name="4.mell. " sheetId="149" r:id="rId4"/>
    <sheet name="5.sz.mell. " sheetId="150" r:id="rId5"/>
    <sheet name="9.1. sz. mell" sheetId="3" r:id="rId6"/>
    <sheet name="9.3. sz. mell" sheetId="105" r:id="rId7"/>
    <sheet name="3. melléklet" sheetId="2" r:id="rId8"/>
    <sheet name="7. mellékelt" sheetId="70" r:id="rId9"/>
    <sheet name="12.1. melléklet" sheetId="141" r:id="rId10"/>
    <sheet name="12.2. melléklet" sheetId="145" r:id="rId11"/>
    <sheet name="8. melléklet" sheetId="94" r:id="rId12"/>
  </sheets>
  <externalReferences>
    <externalReference r:id="rId13"/>
    <externalReference r:id="rId14"/>
  </externalReferences>
  <definedNames>
    <definedName name="_xlnm.Print_Titles" localSheetId="5">'9.1. sz. mell'!$1:$6</definedName>
    <definedName name="_xlnm.Print_Titles" localSheetId="6">'9.3. sz. mell'!$1:$6</definedName>
    <definedName name="_xlnm.Print_Area" localSheetId="0">'1.1.sz.mell.'!$A$1:$F$162</definedName>
  </definedNames>
  <calcPr calcId="125725"/>
</workbook>
</file>

<file path=xl/calcChain.xml><?xml version="1.0" encoding="utf-8"?>
<calcChain xmlns="http://schemas.openxmlformats.org/spreadsheetml/2006/main">
  <c r="A1" i="141"/>
  <c r="F42" i="3" l="1"/>
  <c r="F61" i="1" l="1"/>
  <c r="E8" i="2" l="1"/>
  <c r="E7"/>
  <c r="E6"/>
  <c r="E5"/>
  <c r="G24" i="150" l="1"/>
  <c r="F24"/>
  <c r="E24"/>
  <c r="D24"/>
  <c r="B24"/>
  <c r="H23"/>
  <c r="H22"/>
  <c r="H21"/>
  <c r="H20"/>
  <c r="H19"/>
  <c r="H18"/>
  <c r="H17"/>
  <c r="H16"/>
  <c r="H15"/>
  <c r="H14"/>
  <c r="H13"/>
  <c r="H12"/>
  <c r="H11"/>
  <c r="H10"/>
  <c r="H9"/>
  <c r="H8"/>
  <c r="H7"/>
  <c r="H6"/>
  <c r="H5"/>
  <c r="E3"/>
  <c r="D3"/>
  <c r="G26" i="149"/>
  <c r="F26"/>
  <c r="E26"/>
  <c r="D26"/>
  <c r="B26"/>
  <c r="H25"/>
  <c r="H21"/>
  <c r="H20"/>
  <c r="H19"/>
  <c r="H18"/>
  <c r="H17"/>
  <c r="H16"/>
  <c r="H15"/>
  <c r="H14"/>
  <c r="H13"/>
  <c r="H12"/>
  <c r="H11"/>
  <c r="H10"/>
  <c r="H9"/>
  <c r="H8"/>
  <c r="H7"/>
  <c r="H6"/>
  <c r="H5"/>
  <c r="H26" l="1"/>
  <c r="H24" i="150"/>
  <c r="C14" i="145"/>
  <c r="C18"/>
  <c r="C66" i="141"/>
  <c r="C63"/>
  <c r="C59"/>
  <c r="C54"/>
  <c r="E45"/>
  <c r="D45"/>
  <c r="C45"/>
  <c r="C40"/>
  <c r="C29"/>
  <c r="C19"/>
  <c r="B11" i="94"/>
  <c r="C6"/>
  <c r="B6"/>
  <c r="C25" i="2"/>
  <c r="D25"/>
  <c r="C21" i="145" l="1"/>
  <c r="E68" i="141"/>
  <c r="C51"/>
  <c r="C68" s="1"/>
  <c r="D68"/>
  <c r="F47" i="105"/>
  <c r="F48"/>
  <c r="F46"/>
  <c r="F40"/>
  <c r="F14"/>
  <c r="F13"/>
  <c r="F10"/>
  <c r="F143" i="3"/>
  <c r="F142"/>
  <c r="F117"/>
  <c r="F115"/>
  <c r="F95"/>
  <c r="F96"/>
  <c r="F97"/>
  <c r="F105"/>
  <c r="F110"/>
  <c r="F94"/>
  <c r="F79"/>
  <c r="F76"/>
  <c r="F63"/>
  <c r="F51"/>
  <c r="F45"/>
  <c r="F43"/>
  <c r="F40"/>
  <c r="F41"/>
  <c r="F39"/>
  <c r="F34"/>
  <c r="F35"/>
  <c r="F36"/>
  <c r="F33"/>
  <c r="F31"/>
  <c r="F20"/>
  <c r="F10"/>
  <c r="F11"/>
  <c r="F12"/>
  <c r="F9"/>
  <c r="I30" i="61"/>
  <c r="J30"/>
  <c r="K8"/>
  <c r="K6"/>
  <c r="K28" i="73"/>
  <c r="K29" s="1"/>
  <c r="K7"/>
  <c r="K8"/>
  <c r="K9"/>
  <c r="K10"/>
  <c r="K6"/>
  <c r="F23"/>
  <c r="F20"/>
  <c r="F10"/>
  <c r="F9"/>
  <c r="F7"/>
  <c r="F6"/>
  <c r="F145" i="1"/>
  <c r="F143" s="1"/>
  <c r="F156" s="1"/>
  <c r="F120"/>
  <c r="F118"/>
  <c r="F113"/>
  <c r="F108"/>
  <c r="F98"/>
  <c r="F99"/>
  <c r="F100"/>
  <c r="F101"/>
  <c r="F97"/>
  <c r="F94"/>
  <c r="F77"/>
  <c r="F74"/>
  <c r="F49"/>
  <c r="F43"/>
  <c r="F38"/>
  <c r="F39"/>
  <c r="F40"/>
  <c r="F41"/>
  <c r="F37"/>
  <c r="F32"/>
  <c r="F33"/>
  <c r="F34"/>
  <c r="F31"/>
  <c r="F29"/>
  <c r="F18"/>
  <c r="F13" s="1"/>
  <c r="F8"/>
  <c r="F9"/>
  <c r="F10"/>
  <c r="F7"/>
  <c r="E38" i="70"/>
  <c r="F38"/>
  <c r="D4" i="61"/>
  <c r="E4"/>
  <c r="F4"/>
  <c r="D17"/>
  <c r="E17"/>
  <c r="D24"/>
  <c r="D30" s="1"/>
  <c r="I33" s="1"/>
  <c r="E24"/>
  <c r="E30" s="1"/>
  <c r="D31"/>
  <c r="I4"/>
  <c r="J4"/>
  <c r="K4"/>
  <c r="I17"/>
  <c r="I32" s="1"/>
  <c r="J17"/>
  <c r="J31" s="1"/>
  <c r="D18" i="73"/>
  <c r="E18"/>
  <c r="K4"/>
  <c r="I4"/>
  <c r="J4"/>
  <c r="I18"/>
  <c r="J18"/>
  <c r="J31" s="1"/>
  <c r="I29"/>
  <c r="J29"/>
  <c r="I30"/>
  <c r="J30"/>
  <c r="F73" i="1"/>
  <c r="D6"/>
  <c r="D45" i="105"/>
  <c r="E45"/>
  <c r="D51"/>
  <c r="E51"/>
  <c r="D57"/>
  <c r="E57"/>
  <c r="D8"/>
  <c r="E8"/>
  <c r="D20"/>
  <c r="E20"/>
  <c r="D26"/>
  <c r="E26"/>
  <c r="D30"/>
  <c r="E30"/>
  <c r="D37"/>
  <c r="E37"/>
  <c r="E114" i="3"/>
  <c r="F98"/>
  <c r="D114"/>
  <c r="D93"/>
  <c r="E30"/>
  <c r="E29" s="1"/>
  <c r="D30"/>
  <c r="D29" s="1"/>
  <c r="D129"/>
  <c r="E129"/>
  <c r="D133"/>
  <c r="E133"/>
  <c r="D140"/>
  <c r="E140"/>
  <c r="D146"/>
  <c r="E146"/>
  <c r="D154"/>
  <c r="D8"/>
  <c r="E8"/>
  <c r="D15"/>
  <c r="E15"/>
  <c r="D22"/>
  <c r="E22"/>
  <c r="D37"/>
  <c r="E37"/>
  <c r="D49"/>
  <c r="E49"/>
  <c r="D55"/>
  <c r="E55"/>
  <c r="D60"/>
  <c r="E60"/>
  <c r="D66"/>
  <c r="E66"/>
  <c r="D70"/>
  <c r="E70"/>
  <c r="D75"/>
  <c r="E75"/>
  <c r="D78"/>
  <c r="E78"/>
  <c r="D82"/>
  <c r="E82"/>
  <c r="D89"/>
  <c r="D94" i="1"/>
  <c r="E94"/>
  <c r="E96"/>
  <c r="D132"/>
  <c r="E132"/>
  <c r="D136"/>
  <c r="E136"/>
  <c r="D143"/>
  <c r="E143"/>
  <c r="D148"/>
  <c r="E148"/>
  <c r="D156"/>
  <c r="E6"/>
  <c r="D13"/>
  <c r="E13"/>
  <c r="D20"/>
  <c r="E20"/>
  <c r="D64"/>
  <c r="E64"/>
  <c r="D68"/>
  <c r="E68"/>
  <c r="D81"/>
  <c r="E81"/>
  <c r="C18" i="73"/>
  <c r="C140" i="3"/>
  <c r="C51" i="105"/>
  <c r="C45"/>
  <c r="C146" i="3"/>
  <c r="C133"/>
  <c r="C93"/>
  <c r="C30"/>
  <c r="C29" s="1"/>
  <c r="H29" i="73"/>
  <c r="C148" i="1"/>
  <c r="C136"/>
  <c r="F28"/>
  <c r="C4" i="73"/>
  <c r="C4" i="61" s="1"/>
  <c r="C37" i="105"/>
  <c r="C30"/>
  <c r="C26"/>
  <c r="C20"/>
  <c r="C8"/>
  <c r="C36" s="1"/>
  <c r="C129" i="3"/>
  <c r="C154" s="1"/>
  <c r="C114"/>
  <c r="C82"/>
  <c r="C78"/>
  <c r="C75"/>
  <c r="C70"/>
  <c r="C66"/>
  <c r="C60"/>
  <c r="C55"/>
  <c r="C49"/>
  <c r="C37"/>
  <c r="C22"/>
  <c r="C15"/>
  <c r="C8"/>
  <c r="H17" i="61"/>
  <c r="H31" s="1"/>
  <c r="C17"/>
  <c r="C143" i="1"/>
  <c r="C132"/>
  <c r="C81"/>
  <c r="C68"/>
  <c r="C64"/>
  <c r="C53"/>
  <c r="C20"/>
  <c r="C13"/>
  <c r="C6"/>
  <c r="H30" i="61"/>
  <c r="H18" i="73"/>
  <c r="H31" s="1"/>
  <c r="C24" i="61"/>
  <c r="C24" i="73"/>
  <c r="D38" i="70"/>
  <c r="B25" i="2"/>
  <c r="E25" s="1"/>
  <c r="C94" i="1"/>
  <c r="H4" i="73"/>
  <c r="F88" i="1"/>
  <c r="C41" i="105" l="1"/>
  <c r="E65" i="3"/>
  <c r="D65"/>
  <c r="D90" s="1"/>
  <c r="J32" i="61"/>
  <c r="D32"/>
  <c r="I31" i="73"/>
  <c r="H30"/>
  <c r="H32" s="1"/>
  <c r="E30"/>
  <c r="E156" i="1"/>
  <c r="C131"/>
  <c r="E131"/>
  <c r="E157" s="1"/>
  <c r="F58"/>
  <c r="C156"/>
  <c r="C157" s="1"/>
  <c r="H32" i="61"/>
  <c r="C57" i="105"/>
  <c r="F57" s="1"/>
  <c r="D88" i="1"/>
  <c r="D162" s="1"/>
  <c r="E63"/>
  <c r="E88"/>
  <c r="E162" s="1"/>
  <c r="E93" i="3"/>
  <c r="E128" s="1"/>
  <c r="D131" i="1"/>
  <c r="D157" s="1"/>
  <c r="I31" i="61"/>
  <c r="E31" i="73"/>
  <c r="C32"/>
  <c r="E32"/>
  <c r="H4" i="61"/>
  <c r="E32"/>
  <c r="E31"/>
  <c r="J33"/>
  <c r="C30" i="73"/>
  <c r="F27" i="1"/>
  <c r="C128" i="3"/>
  <c r="C155" s="1"/>
  <c r="E89"/>
  <c r="E33" i="61"/>
  <c r="D31" i="73"/>
  <c r="C30" i="61"/>
  <c r="C33" s="1"/>
  <c r="C88" i="1"/>
  <c r="C89" i="3"/>
  <c r="C65"/>
  <c r="C90" s="1"/>
  <c r="E154"/>
  <c r="F154" s="1"/>
  <c r="D128"/>
  <c r="D155" s="1"/>
  <c r="D36" i="105"/>
  <c r="D41" s="1"/>
  <c r="I32" i="73"/>
  <c r="C31"/>
  <c r="F6" i="1"/>
  <c r="F96"/>
  <c r="F78" i="3"/>
  <c r="F75"/>
  <c r="F60"/>
  <c r="F49"/>
  <c r="F37"/>
  <c r="F15"/>
  <c r="F8"/>
  <c r="F140"/>
  <c r="F29"/>
  <c r="F114"/>
  <c r="F51" i="105"/>
  <c r="F45"/>
  <c r="H33" i="61"/>
  <c r="F117" i="1"/>
  <c r="F30" i="3"/>
  <c r="F8" i="105"/>
  <c r="E36"/>
  <c r="F37"/>
  <c r="K18" i="73"/>
  <c r="D33" i="61"/>
  <c r="F18" i="73"/>
  <c r="K17" i="61"/>
  <c r="F17"/>
  <c r="F19" i="73"/>
  <c r="D30"/>
  <c r="D32"/>
  <c r="K31" i="61"/>
  <c r="F29" i="73"/>
  <c r="J32"/>
  <c r="E155" i="3" l="1"/>
  <c r="F155" s="1"/>
  <c r="F93"/>
  <c r="F128"/>
  <c r="F89"/>
  <c r="F65"/>
  <c r="E90"/>
  <c r="K30" i="73"/>
  <c r="F30"/>
  <c r="C162" i="1"/>
  <c r="E161"/>
  <c r="F131"/>
  <c r="F157"/>
  <c r="E89"/>
  <c r="F63"/>
  <c r="F90" i="3"/>
  <c r="C31" i="61"/>
  <c r="F31" s="1"/>
  <c r="C161" i="1"/>
  <c r="C89"/>
  <c r="F89" s="1"/>
  <c r="F33" i="61"/>
  <c r="F32"/>
  <c r="F36" i="105"/>
  <c r="E41"/>
  <c r="F41" s="1"/>
  <c r="D161" i="1"/>
  <c r="D89"/>
</calcChain>
</file>

<file path=xl/comments1.xml><?xml version="1.0" encoding="utf-8"?>
<comments xmlns="http://schemas.openxmlformats.org/spreadsheetml/2006/main">
  <authors>
    <author>Lakone Magdi</author>
  </authors>
  <commentList>
    <comment ref="B6" authorId="0">
      <text>
        <r>
          <rPr>
            <b/>
            <sz val="9"/>
            <color indexed="81"/>
            <rFont val="Tahoma"/>
            <family val="2"/>
            <charset val="238"/>
          </rPr>
          <t>Lakone Magdi: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<sst xmlns="http://schemas.openxmlformats.org/spreadsheetml/2006/main" count="1275" uniqueCount="632">
  <si>
    <t>Beruházási (felhalmozási) kiadások előirányzata beruházásonként</t>
  </si>
  <si>
    <t>Felújítási kiadások előirányzata felújításonként</t>
  </si>
  <si>
    <t>Vállalkozási maradvány igénybevétele</t>
  </si>
  <si>
    <t>Felhalmozási bevételek</t>
  </si>
  <si>
    <t>Finanszírozási kiadások</t>
  </si>
  <si>
    <t>B E V É T E L E K</t>
  </si>
  <si>
    <t>Sor-szám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</si>
  <si>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</si>
  <si>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</si>
  <si>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</si>
  <si>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</si>
  <si>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</si>
  <si>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</si>
  <si>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</si>
  <si>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</si>
  <si>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</si>
  <si>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</si>
  <si>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</si>
  <si>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</si>
  <si>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</si>
  <si>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</si>
  <si>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</si>
  <si>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</si>
  <si>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</si>
  <si>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</si>
  <si>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</si>
  <si>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</si>
  <si>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</si>
  <si>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</si>
  <si>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</si>
  <si>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</si>
  <si>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</si>
  <si>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</si>
  <si>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</si>
  <si>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</si>
  <si>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</si>
  <si>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K I A D Á S O K</t>
  </si>
  <si>
    <t>Kiadási jogcímek</t>
  </si>
  <si>
    <t>Személyi  juttatások</t>
  </si>
  <si>
    <t>Tartalékok</t>
  </si>
  <si>
    <t>Jogcím</t>
  </si>
  <si>
    <t>Összesen:</t>
  </si>
  <si>
    <t>01</t>
  </si>
  <si>
    <t>Ezer forintban !</t>
  </si>
  <si>
    <t>Előirányzat-csoport, kiemelt előirányzat megnevezése</t>
  </si>
  <si>
    <t>Bevételek</t>
  </si>
  <si>
    <t>Kiadások</t>
  </si>
  <si>
    <t>Egyéb fejlesztési célú kiadások</t>
  </si>
  <si>
    <t>03</t>
  </si>
  <si>
    <t xml:space="preserve"> Ezer forintban !</t>
  </si>
  <si>
    <t>Megnevezés</t>
  </si>
  <si>
    <t>Személyi juttatások</t>
  </si>
  <si>
    <t>ÖSSZESEN:</t>
  </si>
  <si>
    <t>Beruházás  megnevezése</t>
  </si>
  <si>
    <t>Teljes költség</t>
  </si>
  <si>
    <t>Kivitelezés kezdési és befejezési éve</t>
  </si>
  <si>
    <t>Felújítás  megnevezése</t>
  </si>
  <si>
    <t>Sor-
szám</t>
  </si>
  <si>
    <t>3.1.</t>
  </si>
  <si>
    <t>3.2.</t>
  </si>
  <si>
    <t>3.3.</t>
  </si>
  <si>
    <t>3.4.</t>
  </si>
  <si>
    <t>5.1.</t>
  </si>
  <si>
    <t>5.2.</t>
  </si>
  <si>
    <t>5.3.</t>
  </si>
  <si>
    <t>6.1.</t>
  </si>
  <si>
    <t>6.2.</t>
  </si>
  <si>
    <t>7.1.</t>
  </si>
  <si>
    <t>7.2.</t>
  </si>
  <si>
    <t>1.1.</t>
  </si>
  <si>
    <t>1.2.</t>
  </si>
  <si>
    <t>1.3.</t>
  </si>
  <si>
    <t>1.4.</t>
  </si>
  <si>
    <t>1.6.</t>
  </si>
  <si>
    <t>1.7.</t>
  </si>
  <si>
    <t>2.1.</t>
  </si>
  <si>
    <t>2.2.</t>
  </si>
  <si>
    <t>2.3.</t>
  </si>
  <si>
    <t>2.4.</t>
  </si>
  <si>
    <t>2.5.</t>
  </si>
  <si>
    <t>1.5</t>
  </si>
  <si>
    <t>1.8.</t>
  </si>
  <si>
    <t>1.9.</t>
  </si>
  <si>
    <t>1.10.</t>
  </si>
  <si>
    <t>1.11.</t>
  </si>
  <si>
    <t>2.6.</t>
  </si>
  <si>
    <t>1.12.</t>
  </si>
  <si>
    <t>2.7.</t>
  </si>
  <si>
    <t>Támogatott szervezet neve</t>
  </si>
  <si>
    <t>Támogatás célja</t>
  </si>
  <si>
    <t>30.</t>
  </si>
  <si>
    <t>31.</t>
  </si>
  <si>
    <t>32.</t>
  </si>
  <si>
    <t>33.</t>
  </si>
  <si>
    <t>Dologi  kiadások</t>
  </si>
  <si>
    <t>1.5.</t>
  </si>
  <si>
    <t>11.1.</t>
  </si>
  <si>
    <t>11.2.</t>
  </si>
  <si>
    <t>1. sz. táblázat</t>
  </si>
  <si>
    <t>2. sz. táblázat</t>
  </si>
  <si>
    <t>3. sz. táblázat</t>
  </si>
  <si>
    <t>Rövid lejáratú hitelek törlesztése</t>
  </si>
  <si>
    <t>Hosszú lejáratú hitelek törlesztése</t>
  </si>
  <si>
    <t>I. Működési célú bevételek és kiadások mérlege
(Önkormányzati szinten)</t>
  </si>
  <si>
    <t>II. Felhalmozási célú bevételek és kiadások mérlege
(Önkormányzati szinten)</t>
  </si>
  <si>
    <t>Költségvetési hiány:</t>
  </si>
  <si>
    <t>Költségvetési többlet:</t>
  </si>
  <si>
    <t>3.5.</t>
  </si>
  <si>
    <t>3.6.</t>
  </si>
  <si>
    <t xml:space="preserve">4. </t>
  </si>
  <si>
    <t>Közhatalmi bevételek</t>
  </si>
  <si>
    <t>5.4.</t>
  </si>
  <si>
    <t>5.5.</t>
  </si>
  <si>
    <t>5.6.</t>
  </si>
  <si>
    <t>5.7.</t>
  </si>
  <si>
    <t>5.8.</t>
  </si>
  <si>
    <t xml:space="preserve">7. </t>
  </si>
  <si>
    <t>8.1.</t>
  </si>
  <si>
    <t>8.2.</t>
  </si>
  <si>
    <t>Munkaadókat terhelő járulékok és szociális hozzájárulási adó</t>
  </si>
  <si>
    <t>Ellátottak pénzbeli juttatásai</t>
  </si>
  <si>
    <t>Egyéb működési célú kiadások</t>
  </si>
  <si>
    <t>1.13.</t>
  </si>
  <si>
    <t>Felújítások</t>
  </si>
  <si>
    <t>2.8.</t>
  </si>
  <si>
    <t>2.9.</t>
  </si>
  <si>
    <t>2.10.</t>
  </si>
  <si>
    <t>Értékpapír vásárlása, visszavásárlása</t>
  </si>
  <si>
    <t>Forgatási célú belföldi, külföldi értékpapírok vásárlása</t>
  </si>
  <si>
    <t>Betét elhelyezése</t>
  </si>
  <si>
    <t>Hitelek törlesztése</t>
  </si>
  <si>
    <t>Befektetési célú belföldi, külföldi értékpapírok vásárlása</t>
  </si>
  <si>
    <t>Bevételi jogcímek</t>
  </si>
  <si>
    <t>Nem kötelező!</t>
  </si>
  <si>
    <t>Feladat megnevezése</t>
  </si>
  <si>
    <t>Költségvetési szerv megnevezése</t>
  </si>
  <si>
    <t>Száma</t>
  </si>
  <si>
    <t>Közfoglalkoztatottak létszáma (fő)</t>
  </si>
  <si>
    <t xml:space="preserve">   Költségvetési maradvány igénybevétele </t>
  </si>
  <si>
    <t xml:space="preserve">   Vállalkozási maradvány igénybevétele </t>
  </si>
  <si>
    <t>Beruházások</t>
  </si>
  <si>
    <t>Ezer forintban</t>
  </si>
  <si>
    <t>8.3.</t>
  </si>
  <si>
    <t>Egyéb felhalmozási kiadások</t>
  </si>
  <si>
    <t xml:space="preserve">   Betét visszavonásából származó bevétel </t>
  </si>
  <si>
    <t xml:space="preserve">Dologi kiadások </t>
  </si>
  <si>
    <t>Kölcsön törlesztése</t>
  </si>
  <si>
    <t>Tárgyévi  hiány:</t>
  </si>
  <si>
    <t>Tárgyévi  többlet:</t>
  </si>
  <si>
    <t>Költségvetési maradvány igénybevétele</t>
  </si>
  <si>
    <t xml:space="preserve">Vállalkozási maradvány igénybevétele </t>
  </si>
  <si>
    <t xml:space="preserve">Betét visszavonásából származó bevétel </t>
  </si>
  <si>
    <t>Értékpapír értékesítése</t>
  </si>
  <si>
    <t>Egyéb belső finanszírozási bevételek</t>
  </si>
  <si>
    <t>Hiány külső finanszírozásának bevételei (20+…+24 )</t>
  </si>
  <si>
    <t>Hosszú lejáratú hitelek, kölcsönök felvétele</t>
  </si>
  <si>
    <t>Likviditási célú hitelek, kölcsönök felvétele</t>
  </si>
  <si>
    <t>Rövid lejáratú hitelek, kölcsönök felvétele</t>
  </si>
  <si>
    <t>Értékpapírok kibocsátása</t>
  </si>
  <si>
    <t>Egyéb külső finanszírozási bevételek</t>
  </si>
  <si>
    <t>Hiány belső finanszírozás bevételei ( 14+…+18)</t>
  </si>
  <si>
    <t>Önkormányzat működési támogatásai (1.1.+…+.1.6.)</t>
  </si>
  <si>
    <t>Helyi önkormányzatok működésének általános támogatása</t>
  </si>
  <si>
    <t>Önkormányzatok egyes köznevelési feladatainak támogatása</t>
  </si>
  <si>
    <t>Önkormányzatok szociális és gyermekjóléti feladatainak támogatása</t>
  </si>
  <si>
    <t>Önkormányzatok kulturális feladatainak támogatása</t>
  </si>
  <si>
    <t>Működési célú támogatások államháztartáson belülről (2.1.+…+.2.5.)</t>
  </si>
  <si>
    <t>Elvonások és befizetések bevételei</t>
  </si>
  <si>
    <t xml:space="preserve">Működési célú garancia- és kezességvállalásból megtérülések </t>
  </si>
  <si>
    <t xml:space="preserve">Egyéb működési célú támogatások bevételei </t>
  </si>
  <si>
    <t>2.5.-ből EU-s támogatás</t>
  </si>
  <si>
    <t>Felhalmozási célú támogatások államháztartáson belülről (3.1.+…+3.5.)</t>
  </si>
  <si>
    <t>Felhalmozási célú önkormányzati támogatások</t>
  </si>
  <si>
    <t>Felhalmozási célú garancia- és kezességvállalásból megtérülések</t>
  </si>
  <si>
    <t>Egyéb felhalmozási célú támogatások bevételei</t>
  </si>
  <si>
    <t>3.5.-ből EU-s támogatás</t>
  </si>
  <si>
    <t>Közhatalmi bevételek (4.1.+4.2.+4.3.+4.4.)</t>
  </si>
  <si>
    <t>4.1.</t>
  </si>
  <si>
    <t>4.1.1.</t>
  </si>
  <si>
    <t>4.1.2.</t>
  </si>
  <si>
    <t>4.2.</t>
  </si>
  <si>
    <t>4.3.</t>
  </si>
  <si>
    <t>4.4.</t>
  </si>
  <si>
    <t>- Vagyoni típusú adók</t>
  </si>
  <si>
    <t>- Termékek és szolgáltatások adói</t>
  </si>
  <si>
    <t>Gépjárműadó</t>
  </si>
  <si>
    <t>Egyéb áruhasználati és szolgáltatási adók</t>
  </si>
  <si>
    <t>Egyéb közhatalmi bevételek</t>
  </si>
  <si>
    <t>5.9.</t>
  </si>
  <si>
    <t>5.10.</t>
  </si>
  <si>
    <t>Készletértékesítés ellenértéke</t>
  </si>
  <si>
    <t>Szolgáltatások ellenértéke</t>
  </si>
  <si>
    <t>Közvetített szolgáltatások értéke</t>
  </si>
  <si>
    <t>Tulajdonosi bevételek</t>
  </si>
  <si>
    <t>Ellátási díjak</t>
  </si>
  <si>
    <t xml:space="preserve">Kiszámlázott általános forgalmi adó </t>
  </si>
  <si>
    <t>Általános forgalmi adó visszatérítése</t>
  </si>
  <si>
    <t>Kamatbevételek</t>
  </si>
  <si>
    <t>Egyéb pénzügyi műveletek bevételei</t>
  </si>
  <si>
    <t>Egyéb működési bevételek</t>
  </si>
  <si>
    <t>Felhalmozási bevételek (6.1.+…+6.5.)</t>
  </si>
  <si>
    <t>6.3.</t>
  </si>
  <si>
    <t>6.4.</t>
  </si>
  <si>
    <t>6.5.</t>
  </si>
  <si>
    <t>Immateriális javak értékesítése</t>
  </si>
  <si>
    <t>Ingatlanok értékesítése</t>
  </si>
  <si>
    <t>Egyéb tárgyi eszközök értékesítése</t>
  </si>
  <si>
    <t>Részesedések értékesítése</t>
  </si>
  <si>
    <t>Részesedések megszűnéséhez kapcsolódó bevételek</t>
  </si>
  <si>
    <t>Működési célú átvett pénzeszközök (7.1. + … + 7.3.)</t>
  </si>
  <si>
    <t>Működési célú garancia- és kezességvállalásból megtérülések ÁH-n kívülről</t>
  </si>
  <si>
    <t>Egyéb működési célú átvett pénzeszköz</t>
  </si>
  <si>
    <t>7.3.-ból EU-s támogatás (közvetlen)</t>
  </si>
  <si>
    <t>7.3.</t>
  </si>
  <si>
    <t>7.4.</t>
  </si>
  <si>
    <t>Felhalmozási célú átvett pénzeszközök (8.1.+8.2.+8.3.)</t>
  </si>
  <si>
    <t>8.4.</t>
  </si>
  <si>
    <t>Felhalm. célú garancia- és kezességvállalásból megtérülések ÁH-n kívülről</t>
  </si>
  <si>
    <t>Egyéb felhalmozási célú átvett pénzeszköz</t>
  </si>
  <si>
    <t>8.3.-ból EU-s támogatás (közvetlen)</t>
  </si>
  <si>
    <t>KÖLTSÉGVETÉSI BEVÉTELEK ÖSSZESEN: (1+…+8)</t>
  </si>
  <si>
    <t xml:space="preserve">   10.</t>
  </si>
  <si>
    <t>Hitel-, kölcsönfelvétel államháztartáson kívülről  (10.1.+10.3.)</t>
  </si>
  <si>
    <t>Hosszú lejáratú  hitelek, kölcsönök felvétele</t>
  </si>
  <si>
    <t>Likviditási célú  hitelek, kölcsönök felvétele pénzügyi vállalkozástól</t>
  </si>
  <si>
    <t xml:space="preserve">    Rövid lejáratú  hitelek, kölcsönök felvétele</t>
  </si>
  <si>
    <t xml:space="preserve">   11.</t>
  </si>
  <si>
    <t>Belföldi értékpapírok bevételei (11.1. +…+ 11.4.)</t>
  </si>
  <si>
    <t>Forgatási célú belföldi értékpapírok beváltása,  értékesítése</t>
  </si>
  <si>
    <t>Forgatási célú belföldi értékpapírok kibocsátása</t>
  </si>
  <si>
    <t>Befektetési célú belföldi értékpapírok beváltása,  értékesítése</t>
  </si>
  <si>
    <t>Befektetési célú belföldi értékpapírok kibocsátása</t>
  </si>
  <si>
    <t xml:space="preserve">    12.</t>
  </si>
  <si>
    <t>Maradvány igénybevétele (12.1. + 12.2.)</t>
  </si>
  <si>
    <t>Előző év költségvetési maradványának igénybevétele</t>
  </si>
  <si>
    <t>Előző év vállalkozási maradványának igénybevétele</t>
  </si>
  <si>
    <t xml:space="preserve">    13.</t>
  </si>
  <si>
    <t>Belföldi finanszírozás bevételei (13.1. + … + 13.3.)</t>
  </si>
  <si>
    <t>Államháztartáson belüli megelőlegezések</t>
  </si>
  <si>
    <t>Államháztartáson belüli megelőlegezések törlesztése</t>
  </si>
  <si>
    <t>Betétek megszüntetése</t>
  </si>
  <si>
    <t xml:space="preserve">    14.</t>
  </si>
  <si>
    <t xml:space="preserve">    14.1.</t>
  </si>
  <si>
    <t>Forgatási célú külföldi értékpapírok beváltása,  értékesítése</t>
  </si>
  <si>
    <t xml:space="preserve">    14.2.</t>
  </si>
  <si>
    <t>Befektetési célú külföldi értékpapírok beváltása,  értékesítése</t>
  </si>
  <si>
    <t xml:space="preserve">    14.3.</t>
  </si>
  <si>
    <t>Külföldi értékpapírok kibocsátása</t>
  </si>
  <si>
    <t xml:space="preserve">    14.4.</t>
  </si>
  <si>
    <t>Külföldi hitelek, kölcsönök felvétele</t>
  </si>
  <si>
    <t xml:space="preserve">    15.</t>
  </si>
  <si>
    <t>Adóssághoz nem kapcsolódó származékos ügyletek bevételei</t>
  </si>
  <si>
    <t xml:space="preserve">    16.</t>
  </si>
  <si>
    <t>10.1.</t>
  </si>
  <si>
    <t>11.3.</t>
  </si>
  <si>
    <t>11.4.</t>
  </si>
  <si>
    <t>12.1.</t>
  </si>
  <si>
    <t>12.2.</t>
  </si>
  <si>
    <t>13.1.</t>
  </si>
  <si>
    <t>13.2.</t>
  </si>
  <si>
    <t>13.3.</t>
  </si>
  <si>
    <t>Külföldi finanszírozás bevételei (14.1.+…14.4.)</t>
  </si>
  <si>
    <t>10.2.</t>
  </si>
  <si>
    <t>10.3.</t>
  </si>
  <si>
    <t xml:space="preserve">    17.</t>
  </si>
  <si>
    <t>1.14.</t>
  </si>
  <si>
    <t>1.15.</t>
  </si>
  <si>
    <t xml:space="preserve">   - Garancia- és kezességvállalásból kifizetés ÁH-n belülre</t>
  </si>
  <si>
    <t xml:space="preserve">   -Visszatérítendő támogatások, kölcsönök nyújtása ÁH-n belülre</t>
  </si>
  <si>
    <t xml:space="preserve">   - Visszatérítendő támogatások, kölcsönök törlesztése ÁH-n belülre</t>
  </si>
  <si>
    <t xml:space="preserve">   - Egyéb működési célú támogatások ÁH-n belülre</t>
  </si>
  <si>
    <t xml:space="preserve">   - Garancia és kezességvállalásból kifizetés ÁH-n kívülre</t>
  </si>
  <si>
    <t xml:space="preserve">   - Visszatérítendő támogatások, kölcsönök nyújtása ÁH-n kívülre</t>
  </si>
  <si>
    <t xml:space="preserve">   - Árkiegészítések, ártámogatások</t>
  </si>
  <si>
    <t xml:space="preserve">   - Kamattámogatások</t>
  </si>
  <si>
    <t xml:space="preserve">   - Egyéb működési célú támogatások államháztartáson kívülre</t>
  </si>
  <si>
    <r>
      <t xml:space="preserve">   Felhalmozási költségvetés kiadásai </t>
    </r>
    <r>
      <rPr>
        <sz val="8"/>
        <rFont val="Times New Roman CE"/>
        <charset val="238"/>
      </rPr>
      <t>(2.1.+2.3.+2.5.)</t>
    </r>
  </si>
  <si>
    <t>2.11.</t>
  </si>
  <si>
    <t>2.12.</t>
  </si>
  <si>
    <t>2.13.</t>
  </si>
  <si>
    <t>2.1.-ből EU-s forrásból megvalósuló beruházás</t>
  </si>
  <si>
    <t>2.3.-ból EU-s forrásból megvalósuló felújítás</t>
  </si>
  <si>
    <t xml:space="preserve">   - Egyéb felhalmozási célú támogatások államháztartáson kívülre</t>
  </si>
  <si>
    <t xml:space="preserve">   - Lakástámogatás</t>
  </si>
  <si>
    <t xml:space="preserve">   - Garancia- és kezességvállalásból kifizetés ÁH-n kívülre</t>
  </si>
  <si>
    <t xml:space="preserve">   - Egyéb felhalmozási célú támogatások ÁH-n belülre</t>
  </si>
  <si>
    <t xml:space="preserve">   - Visszatérítendő támogatások, kölcsönök nyújtása ÁH-n belülre</t>
  </si>
  <si>
    <t>Államháztartáson belüli megelőlegezések folyósítása</t>
  </si>
  <si>
    <t>Államháztartáson belüli megelőlegezések visszafizetése</t>
  </si>
  <si>
    <t>KÖLTSÉGVETÉSI, FINANSZÍROZÁSI BEVÉTELEK ÉS KIADÁSOK EGYENLEGE</t>
  </si>
  <si>
    <t>Önkormányzatok működési támogatásai</t>
  </si>
  <si>
    <t>Működési célú támogatások államháztartáson belülről</t>
  </si>
  <si>
    <t>Működési célú átvett pénzeszközök</t>
  </si>
  <si>
    <t xml:space="preserve">   Likviditási célú hitelek, kölcsönök felvétele</t>
  </si>
  <si>
    <t xml:space="preserve">   Értékpapírok bevételei</t>
  </si>
  <si>
    <t>Hiány belső finanszírozásának bevételei (15.+…+18. )</t>
  </si>
  <si>
    <t xml:space="preserve">Hiány külső finanszírozásának bevételei (20.+…+21.) </t>
  </si>
  <si>
    <t>Likviditási célú hitelek törlesztése</t>
  </si>
  <si>
    <t>Költségvetési kiadások összesen (1.+...+12.)</t>
  </si>
  <si>
    <t>Felhalmozási célú támogatások államháztartáson belülről</t>
  </si>
  <si>
    <t>1.-ből EU-s támogatás</t>
  </si>
  <si>
    <t>Felhalmozási célú átvett pénzeszközök átvétele</t>
  </si>
  <si>
    <t>4.-ből EU-s támogatás (közvetlen)</t>
  </si>
  <si>
    <t>Egyéb felhalmozási célú bevételek</t>
  </si>
  <si>
    <t>Felhalmozási célú finanszírozási bevételek összesen (13.+19.)</t>
  </si>
  <si>
    <t>1.-ből EU-s forrásból megvalósuló beruházás</t>
  </si>
  <si>
    <t>3.-ból EU-s forrásból megvalósuló felújítás</t>
  </si>
  <si>
    <t>Pénzügyi lízing kiadásai</t>
  </si>
  <si>
    <t>Felhalmozási célú finanszírozási kiadások összesen
(13.+...+24.)</t>
  </si>
  <si>
    <t>BEVÉTEL ÖSSZESEN (12+25)</t>
  </si>
  <si>
    <t>KIADÁSOK ÖSSZESEN (12+25)</t>
  </si>
  <si>
    <t xml:space="preserve"> 10.</t>
  </si>
  <si>
    <t>2.-ból EU-s támogatás</t>
  </si>
  <si>
    <t>Költségvetési bevételek összesen: (1.+3.+4.+6.+…+11.)</t>
  </si>
  <si>
    <t>Költségvetési kiadások összesen: (1.+3.+5.+...+11.)</t>
  </si>
  <si>
    <t>Összes bevétel, kiadás</t>
  </si>
  <si>
    <t>Kiszámlázott általános forgalmi adó</t>
  </si>
  <si>
    <t>Általános forgalmi adó visszatérülése</t>
  </si>
  <si>
    <t>Működési célú támogatások államháztartáson belülről (2.1.+…+2.3.)</t>
  </si>
  <si>
    <t>Visszatérítendő támogatások, kölcsönök visszatérülése ÁH-n belülről</t>
  </si>
  <si>
    <t>Egyéb működési célú támogatások bevételei államháztartáson belülről</t>
  </si>
  <si>
    <t>Felhalmozási célú támogatások államháztartáson belülről (4.1.+4.2.)</t>
  </si>
  <si>
    <t>Egyéb felhalmozási célú támogatások bevételei államháztartáson belülről</t>
  </si>
  <si>
    <t>Felhalmozási bevételek (5.1.+…+5.3.)</t>
  </si>
  <si>
    <t>Felhalmozási célú átvett pénzeszközök</t>
  </si>
  <si>
    <t>Finanszírozási bevételek (9.1.+…+9.3.)</t>
  </si>
  <si>
    <t>9.1.</t>
  </si>
  <si>
    <t>9.2.</t>
  </si>
  <si>
    <t>9.3.</t>
  </si>
  <si>
    <t>Irányító szervi (önkormányzati) támogatás (intézményfinanszírozás)</t>
  </si>
  <si>
    <t>BEVÉTELEK ÖSSZESEN: (8.+9.)</t>
  </si>
  <si>
    <t>Működési költségvetés kiadásai (1.1+…+1.5.)</t>
  </si>
  <si>
    <t>Felhalmozási költségvetés kiadásai (2.1.+…+2.3.)</t>
  </si>
  <si>
    <t>Működési bevételek</t>
  </si>
  <si>
    <t xml:space="preserve">Működési célú visszatérítendő támogatások, kölcsönök visszatérülése </t>
  </si>
  <si>
    <t>Működési célú visszatérítendő támogatások, kölcsönök igénybevétele</t>
  </si>
  <si>
    <t>Felhalmozási célú visszatérítendő támogatások, kölcsönök visszatérülése</t>
  </si>
  <si>
    <t>Felhalmozási célú visszatérítendő támogatások, kölcsönök igénybevétele</t>
  </si>
  <si>
    <t>Működési célú visszatérítendő támogatások, kölcsönök visszatér. ÁH-n kívülről</t>
  </si>
  <si>
    <t>Felhalm. célú visszatérítendő támogatások, kölcsönök visszatér. ÁH-n kívülről</t>
  </si>
  <si>
    <t>2.5.-ből        - Garancia- és kezességvállalásból kifizetés ÁH-n belülre</t>
  </si>
  <si>
    <t xml:space="preserve">Működési célú kvi támogatások és kiegészítő támogatások </t>
  </si>
  <si>
    <t>Elszámolásból származó bevételek</t>
  </si>
  <si>
    <t>Működési bevételek (5.1.+…+ 5.11.)</t>
  </si>
  <si>
    <t>5.11.</t>
  </si>
  <si>
    <t>Biztosító által fizetett kártérítés</t>
  </si>
  <si>
    <t>4.1.3.</t>
  </si>
  <si>
    <t>- Értékesítési és forgalmi adók (iparűzési adó)</t>
  </si>
  <si>
    <t>Helyi adók  (4.1.1.+...+4.1.3.)</t>
  </si>
  <si>
    <r>
      <t xml:space="preserve">   Működési költségvetés kiadásai </t>
    </r>
    <r>
      <rPr>
        <sz val="8"/>
        <rFont val="Times New Roman CE"/>
        <charset val="238"/>
      </rPr>
      <t>(1.1+…+1.5.+1.18.)</t>
    </r>
  </si>
  <si>
    <t>1.16.</t>
  </si>
  <si>
    <t>1.17.</t>
  </si>
  <si>
    <t xml:space="preserve">   - Elvonások és befizetések</t>
  </si>
  <si>
    <t xml:space="preserve">   - Törvényi előíráson alapuló befizetések</t>
  </si>
  <si>
    <t xml:space="preserve"> - az 1.5-ből: - Előző évi elszámolásból származó befizetések</t>
  </si>
  <si>
    <t>1.18.</t>
  </si>
  <si>
    <t>1.19.</t>
  </si>
  <si>
    <t>1.20.</t>
  </si>
  <si>
    <t xml:space="preserve"> - az 1.18-ból: - Általános tartalék</t>
  </si>
  <si>
    <t xml:space="preserve">   - Céltartalék</t>
  </si>
  <si>
    <t>KÖLTSÉGVETÉSI KIADÁSOK ÖSSZESEN (1+2)</t>
  </si>
  <si>
    <t>Hitel-, kölcsöntörlesztés államháztartáson kívülre (4.1. + … + 4.3.)</t>
  </si>
  <si>
    <t>Belföldi értékpapírok kiadásai (5.1. + … + 5.6.)</t>
  </si>
  <si>
    <t>Befektetési célú belföldi értékpapírok vásárlása</t>
  </si>
  <si>
    <t>Kincstárjegyek beváltása</t>
  </si>
  <si>
    <t>Éven belüli lejáratú belföldi értékpapírok beváltása</t>
  </si>
  <si>
    <t>Belföldi kötvények beváltása</t>
  </si>
  <si>
    <t>Éven túli lejáratú belföldi értékpapírok beváltása</t>
  </si>
  <si>
    <t>Hosszú lejáratú hitelek, kölcsönök törlesztése pénzügyi vállalkozásnak</t>
  </si>
  <si>
    <t>Likviditási célú hitelek, kölcsönök törlesztése pénzügyi vállalkozásnak</t>
  </si>
  <si>
    <t>Rövid lejáratú hitelek, kölcsönök törlesztése pénzügyi vállalkozásnak</t>
  </si>
  <si>
    <t>Forgatási célú belföldi értékpapírok vásárlása</t>
  </si>
  <si>
    <t>Forgatási célú külföldi értékpapírok vásárlása</t>
  </si>
  <si>
    <t xml:space="preserve">   Rövid lejáratú  hitelek, kölcsönök felvétele</t>
  </si>
  <si>
    <t>Külföldi értékpapírok beváltása</t>
  </si>
  <si>
    <t>Belföldi finanszírozás kiadásai (6.1. + … + 6.4.)</t>
  </si>
  <si>
    <t>Pénzeszközök lekötött betétként elhelyezése</t>
  </si>
  <si>
    <t>Külföldi finanszírozás kiadásai (7.1. + … + 7.5.)</t>
  </si>
  <si>
    <t>7.5.</t>
  </si>
  <si>
    <t>Befektetési célú külföldi értékpapírok vásárlása</t>
  </si>
  <si>
    <t>Hitelek, kölcsönök törlesztése külföldi kormányoknak nemz. Szervezeteknek</t>
  </si>
  <si>
    <t>Hitelek, kölcsönök törlesztése külföldi pénzintézeteknek</t>
  </si>
  <si>
    <t>Adóssághoz nem kapcsolódó származékos ügyletek</t>
  </si>
  <si>
    <t>Váltókiadások</t>
  </si>
  <si>
    <t>KIADÁSOK ÖSSZESEN: (3.+10.)</t>
  </si>
  <si>
    <t>FINANSZÍROZÁSI KIADÁSOK ÖSSZESEN: (4.+…+9.)</t>
  </si>
  <si>
    <t>Költségvetési hiány, többlet ( költségvetési bevételek 9. sor - költségvetési kiadások 3. sor) (+/-)</t>
  </si>
  <si>
    <t>Váltóbevételek</t>
  </si>
  <si>
    <t xml:space="preserve">   9.</t>
  </si>
  <si>
    <t xml:space="preserve">    18.</t>
  </si>
  <si>
    <t>FINANSZÍROZÁSI BEVÉTELEK ÖSSZESEN: (10. + … +16.)</t>
  </si>
  <si>
    <t>KÖLTSÉGVETÉSI ÉS FINANSZÍROZÁSI BEVÉTELEK ÖSSZESEN: (9+17)</t>
  </si>
  <si>
    <t>Finanszírozási bevételek, kiadások egyenlege (finanszírozási bevételek 17. sor - finanszírozási kiadások 10. sor)
 (+/-)</t>
  </si>
  <si>
    <t>6.-ból EU-s támogatás (közvetlen)</t>
  </si>
  <si>
    <t>Költségvetési bevételek összesen (1.+2.+4.+5.+6.+8.+…+12.)</t>
  </si>
  <si>
    <t>Működési célú finanszírozási bevételek összesen (14.+19.+22.+23.)</t>
  </si>
  <si>
    <t>BEVÉTEL ÖSSZESEN (13.+24.)</t>
  </si>
  <si>
    <t>Működési célú finanszírozási kiadások összesen (14.+...+23.)</t>
  </si>
  <si>
    <t>KIADÁSOK ÖSSZESEN (13.+24.)</t>
  </si>
  <si>
    <t>A</t>
  </si>
  <si>
    <t>B</t>
  </si>
  <si>
    <t>C</t>
  </si>
  <si>
    <t>E</t>
  </si>
  <si>
    <t>D</t>
  </si>
  <si>
    <t>F</t>
  </si>
  <si>
    <t>F=(B-D-E)</t>
  </si>
  <si>
    <t>G</t>
  </si>
  <si>
    <t>H</t>
  </si>
  <si>
    <t>Működési célú kvi támogatások és kiegészítő támogatások</t>
  </si>
  <si>
    <t>Helyi adók  (4.1.1.+…+4.1.3.)</t>
  </si>
  <si>
    <t xml:space="preserve">   16.</t>
  </si>
  <si>
    <t xml:space="preserve">   17.</t>
  </si>
  <si>
    <t xml:space="preserve">   18.</t>
  </si>
  <si>
    <t>BEVÉTELEK ÖSSZESEN: (9+17)</t>
  </si>
  <si>
    <t xml:space="preserve"> az 1.5-ből: - Előző évi elszámolásból származó befizetések</t>
  </si>
  <si>
    <t xml:space="preserve"> az 1.18-ból: - Általános tartalék</t>
  </si>
  <si>
    <t xml:space="preserve">     - Céltartalék</t>
  </si>
  <si>
    <r>
      <t xml:space="preserve">   Működési költségvetés kiadásai </t>
    </r>
    <r>
      <rPr>
        <sz val="8"/>
        <rFont val="Times New Roman CE"/>
        <charset val="238"/>
      </rPr>
      <t>(1.1+…+1.5+1.18.)</t>
    </r>
  </si>
  <si>
    <t>Éven belüli lejáatú belföldi értékpapírok beváltása</t>
  </si>
  <si>
    <t>Rövid lejáratú hitelek, kölcsönök törlesztése</t>
  </si>
  <si>
    <t>Hosszú lejáratú hitelek, kölcsönök törlesztése</t>
  </si>
  <si>
    <t>Hitelek, kölcsönök törlesztése külföldi kormányoknak nemz. szervezeteknek</t>
  </si>
  <si>
    <t>Éves tervezett létszám előirányzat (fő)</t>
  </si>
  <si>
    <t>Működési bevételek (1.1.+…+1.11.)</t>
  </si>
  <si>
    <t xml:space="preserve"> 2.3.-ból EU-s támogatásból megvalósuló programok, projektek kiadása</t>
  </si>
  <si>
    <t xml:space="preserve">  2.3.-ból EU támogatás</t>
  </si>
  <si>
    <t xml:space="preserve">  4.2.-ből EU-s támogatás</t>
  </si>
  <si>
    <t>KÖLTSÉGVETÉSI BEVÉTELEK ÖSSZESEN (1.+…+7.)</t>
  </si>
  <si>
    <t>KIADÁSOK ÖSSZESEN: (1.+2.+3.)</t>
  </si>
  <si>
    <t>Központi, irányító szervi támogatás</t>
  </si>
  <si>
    <t>Belföldi finanszírozás kiadásai (6.1. + … + 6.5.)</t>
  </si>
  <si>
    <t>2016.</t>
  </si>
  <si>
    <t>2015. év utáni szükséglet</t>
  </si>
  <si>
    <t xml:space="preserve">   </t>
  </si>
  <si>
    <t xml:space="preserve">   Egyéb belső finanszírozási bevételek-államháztartáson belüli megelőlegezések</t>
  </si>
  <si>
    <t>Települési önkományzatok egyes köznevelési feladatainak támogatása</t>
  </si>
  <si>
    <t>Települési önkományzatok szociális, gyermekjóléti és gyermekétkeztetési feladatainak támogatása</t>
  </si>
  <si>
    <t>Települési önkormányzatok kulturális feladatainak támogatása</t>
  </si>
  <si>
    <t>működési támogatás</t>
  </si>
  <si>
    <t>2015. évi módosított előirányzat</t>
  </si>
  <si>
    <t>Eredeti előirányzat</t>
  </si>
  <si>
    <t>Módosított előirányzat</t>
  </si>
  <si>
    <t>Teljesítés</t>
  </si>
  <si>
    <t>Teljesítés %-a</t>
  </si>
  <si>
    <t>Sorszám</t>
  </si>
  <si>
    <t>I</t>
  </si>
  <si>
    <t>J</t>
  </si>
  <si>
    <t>K</t>
  </si>
  <si>
    <t>PÉNZESZKÖZÖK VÁLTOZÁSÁNAK LEVEZETÉSE</t>
  </si>
  <si>
    <t>Összeg  ( E Ft )</t>
  </si>
  <si>
    <r>
      <t xml:space="preserve"> </t>
    </r>
    <r>
      <rPr>
        <sz val="10"/>
        <rFont val="Times New Roman CE"/>
        <family val="1"/>
        <charset val="238"/>
      </rPr>
      <t>Bankszámlák egyenlege</t>
    </r>
  </si>
  <si>
    <r>
      <t xml:space="preserve"> </t>
    </r>
    <r>
      <rPr>
        <sz val="10"/>
        <rFont val="Times New Roman CE"/>
        <family val="1"/>
        <charset val="238"/>
      </rPr>
      <t>Pénztárak és betétkönyvek egyenlege</t>
    </r>
  </si>
  <si>
    <t>Bevételek   ( + )</t>
  </si>
  <si>
    <t>Kiadások    ( - )</t>
  </si>
  <si>
    <t>ESZKÖZÖK</t>
  </si>
  <si>
    <t>Bruttó</t>
  </si>
  <si>
    <t xml:space="preserve">Könyv szerinti </t>
  </si>
  <si>
    <t xml:space="preserve">Becsült </t>
  </si>
  <si>
    <t>állományi érték</t>
  </si>
  <si>
    <t xml:space="preserve">A </t>
  </si>
  <si>
    <t xml:space="preserve"> I. Immateriális javak </t>
  </si>
  <si>
    <t>01.</t>
  </si>
  <si>
    <t>II. Tárgyi eszközök (03+08+13+18+23)</t>
  </si>
  <si>
    <t>02.</t>
  </si>
  <si>
    <t>1. Ingatlanok és kapcsolódó vagyoni értékű jogok   (04+05+06+07)</t>
  </si>
  <si>
    <t>03.</t>
  </si>
  <si>
    <t>1.1. Forgalomképtelen ingatlanok és kapcsolódó vagyoni értékű jogok</t>
  </si>
  <si>
    <t>04.</t>
  </si>
  <si>
    <t>1.2. Nemzetgazdasági szempontból kiemelt jelentőségű ingatlanok és kapcsolódó 
       vagyoni értékű jogok</t>
  </si>
  <si>
    <t>05.</t>
  </si>
  <si>
    <t>1.3. Korlátozottan forgalomképes ingatlanok és kapcsolódó vagyoni értékű jogok</t>
  </si>
  <si>
    <t>06.</t>
  </si>
  <si>
    <t>1.4. Üzleti ingatlanok és kapcsolódó vagyoni értékű jogok</t>
  </si>
  <si>
    <t>07.</t>
  </si>
  <si>
    <t>2. Gépek, berendezések, felszerelések, járművek (09+10+11+12)</t>
  </si>
  <si>
    <t>08.</t>
  </si>
  <si>
    <t>2.1. Forgalomképtelen gépek, berendezések, felszerelések, járművek</t>
  </si>
  <si>
    <t>09.</t>
  </si>
  <si>
    <t>2.2. Nemzetgazdasági szempontból kiemelt jelentőségű gépek, berendezések, 
       felszerelések, járművek</t>
  </si>
  <si>
    <t>2.3. Korlátozottan forgalomképes gépek, berendezések, felszerelések, járművek</t>
  </si>
  <si>
    <t>2.4. Üzleti gépek, berendezések, felszerelések, járművek</t>
  </si>
  <si>
    <t>3. Tenyészállatok (14+15+16+17)</t>
  </si>
  <si>
    <t>3.1. Forgalomképtelen tenyészállatok</t>
  </si>
  <si>
    <t>3.2. Nemzetgazdasági szempontból kiemelt jelentőségű tenyészállatok</t>
  </si>
  <si>
    <t>3.3. Korlátozottan forgalomképes tenyészállatok</t>
  </si>
  <si>
    <t>3.4. Üzleti tenyészállatok</t>
  </si>
  <si>
    <t>4. Beruházások, felújítások (19+20+21+22)</t>
  </si>
  <si>
    <t>4.1. Forgalomképtelen beruházások, felújítások</t>
  </si>
  <si>
    <t>4.2. Nemzetgazdasági szempontból kiemelt jelentőségű beruházások, felújítások</t>
  </si>
  <si>
    <t>4.3. Korlátozottan forgalomképes beruházások, felújítások</t>
  </si>
  <si>
    <t>4.4. Üzleti beruházások, felújítások</t>
  </si>
  <si>
    <t>5. Tárgyi eszközök értékhelyesbítése (24+25+26+27)</t>
  </si>
  <si>
    <t>5.1. Forgalomképtelen tárgyi eszközök értékhelyesbítése</t>
  </si>
  <si>
    <t>5.2. Nemzetgazdasági szempontból kiemelt jelentőségű tárgyi eszközök 
       értékhelyesbítése</t>
  </si>
  <si>
    <t>5.3. Korlátozottan forgalomképes tárgyi eszközök értékhelyesbítése</t>
  </si>
  <si>
    <t>5.4. Üzleti tárgyi eszközök értékhelyesbítése</t>
  </si>
  <si>
    <t>III. Befektetett pénzügyi eszközök (29+34+39)</t>
  </si>
  <si>
    <t>1. Tartós részesedések (30+31+32+33)</t>
  </si>
  <si>
    <t>1.1. Forgalomképtelen tartós részesedések</t>
  </si>
  <si>
    <t>1.2. Nemzetgazdasági szempontból kiemelt jelentőségű tartós részesedések</t>
  </si>
  <si>
    <t>1.3. Korlátozottan forgalomképes tartós részesedések</t>
  </si>
  <si>
    <t>1.4. Üzleti tartós részesedések</t>
  </si>
  <si>
    <t>2. Tartós hitelviszonyt megtestesítő értékpapírok (35+36+37+38)</t>
  </si>
  <si>
    <t>34.</t>
  </si>
  <si>
    <t>2.1. Forgalomképtelen tartós hitelviszonyt megtestesítő értékpapírok</t>
  </si>
  <si>
    <t>35.</t>
  </si>
  <si>
    <t>2.2. Nemzetgazdasági szempontból kiemelt jelentőségű tartós hitelviszonyt 
       megtestesítő értékpapírok</t>
  </si>
  <si>
    <t>36.</t>
  </si>
  <si>
    <t>2.3. Korlátozottan forgalomképes tartós hitelviszonyt megtestesítő értékpapírok</t>
  </si>
  <si>
    <t>37.</t>
  </si>
  <si>
    <t>2.4. Üzleti tartós hitelviszonyt megtestesítő értékpapírok</t>
  </si>
  <si>
    <t>38.</t>
  </si>
  <si>
    <t>3. Befektetett pénzügyi eszközök értékhelyesbítése (40+41+42+43)</t>
  </si>
  <si>
    <t>39.</t>
  </si>
  <si>
    <t>3.1. Forgalomképtelen befektetett pénzügyi eszközök értékhelyesbítése</t>
  </si>
  <si>
    <t>40.</t>
  </si>
  <si>
    <t>3.2. Nemzetgazdasági szempontból kiemelt jelentőségű befektetett pénzügyi 
       eszközök értékhelyesbítése</t>
  </si>
  <si>
    <t>41.</t>
  </si>
  <si>
    <t>3.3. Korlátozottan forgalomképes befektetett pénzügyi eszközök értékhelyesbítése</t>
  </si>
  <si>
    <t>42.</t>
  </si>
  <si>
    <t>3.4. Üzleti befektetett pénzügyi eszközök értékhelyesbítése</t>
  </si>
  <si>
    <t>43.</t>
  </si>
  <si>
    <t>IV. Koncesszióba, vagyonkezelésbe adott eszközök</t>
  </si>
  <si>
    <t>44.</t>
  </si>
  <si>
    <t>A) NEMZETI VAGYONBA TARTOZÓ BEFEKTETETT ESZKÖZÖK 
     (01+02+28+44)</t>
  </si>
  <si>
    <t>45.</t>
  </si>
  <si>
    <t>I. Készletek</t>
  </si>
  <si>
    <t>46.</t>
  </si>
  <si>
    <t>II. Értékpapírok</t>
  </si>
  <si>
    <t>47.</t>
  </si>
  <si>
    <t>B) NEMZETI VAGYONBA TARTOZÓ FORGÓESZKÖZÖK (46+47)</t>
  </si>
  <si>
    <t>48.</t>
  </si>
  <si>
    <t>I. Lekötött bankbetétek</t>
  </si>
  <si>
    <t>49.</t>
  </si>
  <si>
    <t>II. Pénztárak, csekkek, betétkönyvek</t>
  </si>
  <si>
    <t>50.</t>
  </si>
  <si>
    <t>III. Forintszámlák</t>
  </si>
  <si>
    <t>51.</t>
  </si>
  <si>
    <t>IV. Devizaszámlák</t>
  </si>
  <si>
    <t>52.</t>
  </si>
  <si>
    <t>C) PÉNZESZKÖZÖK (49+50+51+52)</t>
  </si>
  <si>
    <t>53.</t>
  </si>
  <si>
    <t>I. Költségvetési évben esedékes követelések</t>
  </si>
  <si>
    <t>54.</t>
  </si>
  <si>
    <t>II. Költségvetési évet követően esedékes követelések</t>
  </si>
  <si>
    <t>55.</t>
  </si>
  <si>
    <t>III. Követelés jellegű sajátos elszámolások</t>
  </si>
  <si>
    <t>56.</t>
  </si>
  <si>
    <t>D) KÖVETELÉSEK (54+55+56)</t>
  </si>
  <si>
    <t>57.</t>
  </si>
  <si>
    <t>I. December havi illetmények, munkabérek elszámolása</t>
  </si>
  <si>
    <t>58.</t>
  </si>
  <si>
    <t>II. Utalványok, bérletek és más hasonló, készpénz-helyettesítő fizetési 
     eszköznek nem minősülő eszközök elszámolásai</t>
  </si>
  <si>
    <t>59.</t>
  </si>
  <si>
    <t>E) EGYÉB SAJÁTOS ESZKÖZOLDALI ELSZÁMOLÁSOK (58+59)</t>
  </si>
  <si>
    <t>60.</t>
  </si>
  <si>
    <t>F) AKTÍV IDŐBELI ELHATÁROLÁSOK</t>
  </si>
  <si>
    <t>61.</t>
  </si>
  <si>
    <t>ESZKÖZÖK ÖSSZESEN  (45+48+53+57+60+61)</t>
  </si>
  <si>
    <t>62.</t>
  </si>
  <si>
    <t>FORRÁSOK ÖSSZESEN  (07+11+12+13)</t>
  </si>
  <si>
    <t>J) PASSZÍV IDŐBELI ELHATÁROLÁSOK</t>
  </si>
  <si>
    <t>I) KINCSTÁRI SZÁMLAVEZETÉSSEL KAPCSOLATOS ELSZÁMOLÁSOK</t>
  </si>
  <si>
    <t>H) KÖTELEZETTSÉGEK (08+09+10)</t>
  </si>
  <si>
    <t>III. Kötelezettség jellegű sajátos elszámolások</t>
  </si>
  <si>
    <t>II. Költségvetési évet követően esedékes kötelezettségek</t>
  </si>
  <si>
    <t>I. Költségvetési évben esedékes kötelezettségek</t>
  </si>
  <si>
    <t>G) SAJÁT TŐKE (01+….+06)</t>
  </si>
  <si>
    <t>VI. Mérleg szerinti eredmény</t>
  </si>
  <si>
    <t>V. Eszközök értékhelyesbítésének forrása</t>
  </si>
  <si>
    <t>IV. Felhalmozott eredmény</t>
  </si>
  <si>
    <t>III. Egyéb eszközök induláskori értéke és változásai</t>
  </si>
  <si>
    <t>II. Nemzeti vagyon változásai</t>
  </si>
  <si>
    <t>I. Nemzeti vagyon induláskori értéke</t>
  </si>
  <si>
    <t>állományi 
érték</t>
  </si>
  <si>
    <t>FORRÁSOK</t>
  </si>
  <si>
    <t>VAGYONKIMUTATÁS
a könyvviteli mérlegben értékkel szereplő forrásokról</t>
  </si>
  <si>
    <t xml:space="preserve">Módosíott előirányzat   </t>
  </si>
  <si>
    <t xml:space="preserve">Teljesítés   </t>
  </si>
  <si>
    <t>2016. évi</t>
  </si>
  <si>
    <t xml:space="preserve">2016. évi </t>
  </si>
  <si>
    <t>Központi, irányítószervi támogatások</t>
  </si>
  <si>
    <t>Központi, irányítószervi támogatás</t>
  </si>
  <si>
    <t>2016. évi módosított előírányzat</t>
  </si>
  <si>
    <t>2016. évi teljesítés</t>
  </si>
  <si>
    <t xml:space="preserve"> forintban !</t>
  </si>
  <si>
    <t>Hivatalba riasztó beszerelés</t>
  </si>
  <si>
    <t>2016</t>
  </si>
  <si>
    <t>Notebock</t>
  </si>
  <si>
    <t>Szerver</t>
  </si>
  <si>
    <t>Fűkasza, motorfűrész</t>
  </si>
  <si>
    <t>Mulcsozó</t>
  </si>
  <si>
    <t>Hűtőkamra</t>
  </si>
  <si>
    <t>Kazán</t>
  </si>
  <si>
    <t>Orvosi rendelő kerítésanyag</t>
  </si>
  <si>
    <t>302006</t>
  </si>
  <si>
    <t>303276</t>
  </si>
  <si>
    <t>190500</t>
  </si>
  <si>
    <t>580339</t>
  </si>
  <si>
    <t>1836630</t>
  </si>
  <si>
    <t>2223205</t>
  </si>
  <si>
    <t>485910</t>
  </si>
  <si>
    <t>393395</t>
  </si>
  <si>
    <t>Felhasználás 2016.12.31-ig</t>
  </si>
  <si>
    <t>2016.évi</t>
  </si>
  <si>
    <t>2016. utáni szükséglet</t>
  </si>
  <si>
    <t>Mórichida Község Önkormányzata</t>
  </si>
  <si>
    <t>Napközi Otthonos Óvoda Mórichida</t>
  </si>
  <si>
    <t>2016. évi általános működés és ágazati feladatok támogatásának alakulása jogcímenként</t>
  </si>
  <si>
    <t>2016. évi támogatás összesen</t>
  </si>
  <si>
    <t>2016. évi módosított előirányzat</t>
  </si>
  <si>
    <t>2016. év teljesítés</t>
  </si>
  <si>
    <t>adatok  forintban</t>
  </si>
  <si>
    <t>2016. évben céljelleggel juttatott támogatásokról</t>
  </si>
  <si>
    <t>Marcalmenti Énekkar</t>
  </si>
  <si>
    <t>Nyugdíjasklub</t>
  </si>
  <si>
    <t>Tömegsport</t>
  </si>
  <si>
    <t>Vöröskereszt</t>
  </si>
  <si>
    <t>Lövészklub</t>
  </si>
  <si>
    <t>Boróka együttes</t>
  </si>
  <si>
    <t>Mórichidai Ifjúság</t>
  </si>
  <si>
    <t>Polgárőr egyesület</t>
  </si>
  <si>
    <t>Lázsiás csoport</t>
  </si>
  <si>
    <t>Iskolás gyerekek támogatása</t>
  </si>
  <si>
    <t xml:space="preserve"> forintban</t>
  </si>
  <si>
    <t xml:space="preserve">  forintban !</t>
  </si>
  <si>
    <t>Adatok:  forintban!</t>
  </si>
  <si>
    <t>Mórichida 2016. évi ktgvetés végrehajtása 2.2sz. Mell. A 6/2017(V.05)</t>
  </si>
  <si>
    <t>2.2 sz. melléklet a 6/2017 (V.05.). Önk. Rendelethez             forintban !</t>
  </si>
  <si>
    <t>9.1. melléklet a   6/2017. (V. 05.) önkormányzati rendelethez</t>
  </si>
  <si>
    <t>9.3. melléklet a 6/2017. (V. 05.) önkormányzati rendelethez</t>
  </si>
  <si>
    <t>8. melléklet a 862017. (V. 05.) önkormányzati rendelethez</t>
  </si>
</sst>
</file>

<file path=xl/styles.xml><?xml version="1.0" encoding="utf-8"?>
<styleSheet xmlns="http://schemas.openxmlformats.org/spreadsheetml/2006/main">
  <numFmts count="7">
    <numFmt numFmtId="43" formatCode="_-* #,##0.00\ _F_t_-;\-* #,##0.00\ _F_t_-;_-* &quot;-&quot;??\ _F_t_-;_-@_-"/>
    <numFmt numFmtId="164" formatCode="#,###"/>
    <numFmt numFmtId="165" formatCode="0.0%"/>
    <numFmt numFmtId="166" formatCode="#,###__"/>
    <numFmt numFmtId="167" formatCode="00"/>
    <numFmt numFmtId="168" formatCode="#,###__;\-#,###__"/>
    <numFmt numFmtId="169" formatCode="#,###\ _F_t;\-#,###\ _F_t"/>
  </numFmts>
  <fonts count="50">
    <font>
      <sz val="10"/>
      <name val="Times New Roman CE"/>
      <charset val="238"/>
    </font>
    <font>
      <sz val="10"/>
      <name val="Times New Roman CE"/>
      <charset val="238"/>
    </font>
    <font>
      <sz val="11"/>
      <name val="Times New Roman CE"/>
      <family val="1"/>
      <charset val="238"/>
    </font>
    <font>
      <sz val="12"/>
      <name val="Times New Roman CE"/>
      <family val="1"/>
      <charset val="238"/>
    </font>
    <font>
      <b/>
      <sz val="10"/>
      <name val="Times New Roman CE"/>
      <family val="1"/>
      <charset val="238"/>
    </font>
    <font>
      <b/>
      <sz val="11"/>
      <name val="Times New Roman CE"/>
      <family val="1"/>
      <charset val="238"/>
    </font>
    <font>
      <b/>
      <i/>
      <sz val="10"/>
      <name val="Times New Roman CE"/>
      <family val="1"/>
      <charset val="238"/>
    </font>
    <font>
      <b/>
      <sz val="12"/>
      <name val="Times New Roman CE"/>
      <family val="1"/>
      <charset val="238"/>
    </font>
    <font>
      <b/>
      <sz val="9"/>
      <name val="Times New Roman CE"/>
      <family val="1"/>
      <charset val="238"/>
    </font>
    <font>
      <i/>
      <sz val="10"/>
      <name val="Times New Roman CE"/>
      <family val="1"/>
      <charset val="238"/>
    </font>
    <font>
      <i/>
      <sz val="11"/>
      <name val="Times New Roman CE"/>
      <family val="1"/>
      <charset val="238"/>
    </font>
    <font>
      <sz val="12"/>
      <name val="Times New Roman CE"/>
      <charset val="238"/>
    </font>
    <font>
      <u/>
      <sz val="12"/>
      <color indexed="12"/>
      <name val="Times New Roman CE"/>
      <charset val="238"/>
    </font>
    <font>
      <u/>
      <sz val="12"/>
      <color indexed="36"/>
      <name val="Times New Roman CE"/>
      <charset val="238"/>
    </font>
    <font>
      <sz val="10"/>
      <name val="Times New Roman CE"/>
      <family val="1"/>
      <charset val="238"/>
    </font>
    <font>
      <b/>
      <sz val="12"/>
      <name val="Times New Roman"/>
      <family val="1"/>
      <charset val="238"/>
    </font>
    <font>
      <sz val="10"/>
      <name val="Times New Roman CE"/>
      <charset val="238"/>
    </font>
    <font>
      <i/>
      <sz val="10"/>
      <name val="Times New Roman CE"/>
      <charset val="238"/>
    </font>
    <font>
      <sz val="9"/>
      <name val="Times New Roman CE"/>
      <family val="1"/>
      <charset val="238"/>
    </font>
    <font>
      <b/>
      <sz val="8"/>
      <name val="Times New Roman CE"/>
      <family val="1"/>
      <charset val="238"/>
    </font>
    <font>
      <b/>
      <i/>
      <sz val="9"/>
      <name val="Times New Roman CE"/>
      <family val="1"/>
      <charset val="238"/>
    </font>
    <font>
      <sz val="8"/>
      <name val="Times New Roman CE"/>
      <family val="1"/>
      <charset val="238"/>
    </font>
    <font>
      <b/>
      <i/>
      <sz val="8"/>
      <name val="Times New Roman CE"/>
      <family val="1"/>
      <charset val="238"/>
    </font>
    <font>
      <b/>
      <sz val="12"/>
      <name val="Times New Roman CE"/>
      <charset val="238"/>
    </font>
    <font>
      <b/>
      <sz val="9"/>
      <name val="Times New Roman"/>
      <family val="1"/>
      <charset val="238"/>
    </font>
    <font>
      <sz val="8"/>
      <name val="Times New Roman"/>
      <family val="1"/>
      <charset val="238"/>
    </font>
    <font>
      <b/>
      <sz val="8"/>
      <name val="Times New Roman"/>
      <family val="1"/>
      <charset val="238"/>
    </font>
    <font>
      <b/>
      <sz val="8"/>
      <name val="Times New Roman CE"/>
      <charset val="238"/>
    </font>
    <font>
      <sz val="8"/>
      <name val="Times New Roman CE"/>
      <charset val="238"/>
    </font>
    <font>
      <b/>
      <sz val="9"/>
      <name val="Times New Roman CE"/>
      <charset val="238"/>
    </font>
    <font>
      <b/>
      <sz val="10"/>
      <name val="Times New Roman CE"/>
      <charset val="238"/>
    </font>
    <font>
      <i/>
      <sz val="8"/>
      <name val="Times New Roman CE"/>
      <charset val="238"/>
    </font>
    <font>
      <b/>
      <sz val="8"/>
      <name val="Times New Roman"/>
      <family val="1"/>
    </font>
    <font>
      <b/>
      <i/>
      <sz val="9"/>
      <name val="Times New Roman CE"/>
      <charset val="238"/>
    </font>
    <font>
      <b/>
      <sz val="9"/>
      <color indexed="8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sz val="10"/>
      <name val="Times New Roman CE"/>
      <charset val="238"/>
    </font>
    <font>
      <b/>
      <sz val="14"/>
      <color rgb="FFFF0000"/>
      <name val="Times New Roman CE"/>
      <charset val="238"/>
    </font>
    <font>
      <sz val="10"/>
      <name val="Wingdings"/>
      <charset val="2"/>
    </font>
    <font>
      <sz val="9"/>
      <name val="Times New Roman CE"/>
      <charset val="238"/>
    </font>
    <font>
      <sz val="12"/>
      <name val="Times New Roman"/>
      <family val="1"/>
      <charset val="238"/>
    </font>
    <font>
      <sz val="12"/>
      <color indexed="10"/>
      <name val="Times New Roman"/>
      <family val="1"/>
      <charset val="238"/>
    </font>
    <font>
      <b/>
      <i/>
      <sz val="9"/>
      <name val="Times New Roman"/>
      <family val="1"/>
      <charset val="238"/>
    </font>
    <font>
      <b/>
      <sz val="11"/>
      <name val="Times New Roman"/>
      <family val="1"/>
      <charset val="238"/>
    </font>
    <font>
      <b/>
      <i/>
      <sz val="8"/>
      <name val="Times New Roman"/>
      <family val="1"/>
      <charset val="238"/>
    </font>
    <font>
      <i/>
      <sz val="8"/>
      <name val="Times New Roman"/>
      <family val="1"/>
      <charset val="238"/>
    </font>
    <font>
      <b/>
      <i/>
      <sz val="8"/>
      <name val="Times New Roman"/>
      <family val="1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4">
    <fill>
      <patternFill patternType="none"/>
    </fill>
    <fill>
      <patternFill patternType="gray125"/>
    </fill>
    <fill>
      <patternFill patternType="lightHorizontal"/>
    </fill>
    <fill>
      <patternFill patternType="darkHorizontal"/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8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1" fillId="0" borderId="0"/>
    <xf numFmtId="0" fontId="4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48">
    <xf numFmtId="0" fontId="0" fillId="0" borderId="0" xfId="0"/>
    <xf numFmtId="164" fontId="3" fillId="0" borderId="0" xfId="0" applyNumberFormat="1" applyFont="1" applyFill="1" applyAlignment="1">
      <alignment vertical="center" wrapText="1"/>
    </xf>
    <xf numFmtId="0" fontId="0" fillId="0" borderId="0" xfId="0" applyFill="1" applyAlignment="1">
      <alignment vertical="center" wrapText="1"/>
    </xf>
    <xf numFmtId="0" fontId="7" fillId="0" borderId="0" xfId="3" applyFont="1" applyFill="1" applyBorder="1" applyAlignment="1" applyProtection="1">
      <alignment horizontal="center" vertical="center" wrapText="1"/>
    </xf>
    <xf numFmtId="0" fontId="7" fillId="0" borderId="0" xfId="3" applyFont="1" applyFill="1" applyBorder="1" applyAlignment="1" applyProtection="1">
      <alignment vertical="center" wrapText="1"/>
    </xf>
    <xf numFmtId="0" fontId="21" fillId="0" borderId="1" xfId="3" applyFont="1" applyFill="1" applyBorder="1" applyAlignment="1" applyProtection="1">
      <alignment horizontal="left" vertical="center" wrapText="1" indent="1"/>
    </xf>
    <xf numFmtId="0" fontId="21" fillId="0" borderId="2" xfId="3" applyFont="1" applyFill="1" applyBorder="1" applyAlignment="1" applyProtection="1">
      <alignment horizontal="left" vertical="center" wrapText="1" indent="1"/>
    </xf>
    <xf numFmtId="0" fontId="21" fillId="0" borderId="3" xfId="3" applyFont="1" applyFill="1" applyBorder="1" applyAlignment="1" applyProtection="1">
      <alignment horizontal="left" vertical="center" wrapText="1" indent="1"/>
    </xf>
    <xf numFmtId="0" fontId="21" fillId="0" borderId="4" xfId="3" applyFont="1" applyFill="1" applyBorder="1" applyAlignment="1" applyProtection="1">
      <alignment horizontal="left" vertical="center" wrapText="1" indent="1"/>
    </xf>
    <xf numFmtId="0" fontId="21" fillId="0" borderId="5" xfId="3" applyFont="1" applyFill="1" applyBorder="1" applyAlignment="1" applyProtection="1">
      <alignment horizontal="left" vertical="center" wrapText="1" indent="1"/>
    </xf>
    <xf numFmtId="0" fontId="21" fillId="0" borderId="6" xfId="3" applyFont="1" applyFill="1" applyBorder="1" applyAlignment="1" applyProtection="1">
      <alignment horizontal="left" vertical="center" wrapText="1" indent="1"/>
    </xf>
    <xf numFmtId="49" fontId="21" fillId="0" borderId="7" xfId="3" applyNumberFormat="1" applyFont="1" applyFill="1" applyBorder="1" applyAlignment="1" applyProtection="1">
      <alignment horizontal="left" vertical="center" wrapText="1" indent="1"/>
    </xf>
    <xf numFmtId="49" fontId="21" fillId="0" borderId="8" xfId="3" applyNumberFormat="1" applyFont="1" applyFill="1" applyBorder="1" applyAlignment="1" applyProtection="1">
      <alignment horizontal="left" vertical="center" wrapText="1" indent="1"/>
    </xf>
    <xf numFmtId="49" fontId="21" fillId="0" borderId="9" xfId="3" applyNumberFormat="1" applyFont="1" applyFill="1" applyBorder="1" applyAlignment="1" applyProtection="1">
      <alignment horizontal="left" vertical="center" wrapText="1" indent="1"/>
    </xf>
    <xf numFmtId="49" fontId="21" fillId="0" borderId="10" xfId="3" applyNumberFormat="1" applyFont="1" applyFill="1" applyBorder="1" applyAlignment="1" applyProtection="1">
      <alignment horizontal="left" vertical="center" wrapText="1" indent="1"/>
    </xf>
    <xf numFmtId="49" fontId="21" fillId="0" borderId="11" xfId="3" applyNumberFormat="1" applyFont="1" applyFill="1" applyBorder="1" applyAlignment="1" applyProtection="1">
      <alignment horizontal="left" vertical="center" wrapText="1" indent="1"/>
    </xf>
    <xf numFmtId="49" fontId="21" fillId="0" borderId="12" xfId="3" applyNumberFormat="1" applyFont="1" applyFill="1" applyBorder="1" applyAlignment="1" applyProtection="1">
      <alignment horizontal="left" vertical="center" wrapText="1" indent="1"/>
    </xf>
    <xf numFmtId="0" fontId="21" fillId="0" borderId="0" xfId="3" applyFont="1" applyFill="1" applyBorder="1" applyAlignment="1" applyProtection="1">
      <alignment horizontal="left" vertical="center" wrapText="1" indent="1"/>
    </xf>
    <xf numFmtId="0" fontId="19" fillId="0" borderId="13" xfId="3" applyFont="1" applyFill="1" applyBorder="1" applyAlignment="1" applyProtection="1">
      <alignment horizontal="left" vertical="center" wrapText="1" indent="1"/>
    </xf>
    <xf numFmtId="0" fontId="19" fillId="0" borderId="14" xfId="3" applyFont="1" applyFill="1" applyBorder="1" applyAlignment="1" applyProtection="1">
      <alignment horizontal="left" vertical="center" wrapText="1" indent="1"/>
    </xf>
    <xf numFmtId="0" fontId="19" fillId="0" borderId="15" xfId="3" applyFont="1" applyFill="1" applyBorder="1" applyAlignment="1" applyProtection="1">
      <alignment horizontal="left" vertical="center" wrapText="1" indent="1"/>
    </xf>
    <xf numFmtId="164" fontId="21" fillId="0" borderId="2" xfId="0" applyNumberFormat="1" applyFont="1" applyFill="1" applyBorder="1" applyAlignment="1" applyProtection="1">
      <alignment vertical="center" wrapText="1"/>
      <protection locked="0"/>
    </xf>
    <xf numFmtId="164" fontId="21" fillId="0" borderId="6" xfId="0" applyNumberFormat="1" applyFont="1" applyFill="1" applyBorder="1" applyAlignment="1" applyProtection="1">
      <alignment vertical="center" wrapText="1"/>
      <protection locked="0"/>
    </xf>
    <xf numFmtId="0" fontId="19" fillId="0" borderId="14" xfId="3" applyFont="1" applyFill="1" applyBorder="1" applyAlignment="1" applyProtection="1">
      <alignment vertical="center" wrapText="1"/>
    </xf>
    <xf numFmtId="0" fontId="19" fillId="0" borderId="19" xfId="3" applyFont="1" applyFill="1" applyBorder="1" applyAlignment="1" applyProtection="1">
      <alignment vertical="center" wrapText="1"/>
    </xf>
    <xf numFmtId="0" fontId="28" fillId="0" borderId="4" xfId="0" applyFont="1" applyBorder="1" applyAlignment="1" applyProtection="1">
      <alignment horizontal="left" vertical="center" indent="1"/>
      <protection locked="0"/>
    </xf>
    <xf numFmtId="3" fontId="28" fillId="0" borderId="20" xfId="0" applyNumberFormat="1" applyFont="1" applyBorder="1" applyAlignment="1" applyProtection="1">
      <alignment horizontal="right" vertical="center" indent="1"/>
      <protection locked="0"/>
    </xf>
    <xf numFmtId="0" fontId="28" fillId="0" borderId="2" xfId="0" applyFont="1" applyBorder="1" applyAlignment="1" applyProtection="1">
      <alignment horizontal="left" vertical="center" indent="1"/>
      <protection locked="0"/>
    </xf>
    <xf numFmtId="3" fontId="28" fillId="0" borderId="16" xfId="0" applyNumberFormat="1" applyFont="1" applyBorder="1" applyAlignment="1" applyProtection="1">
      <alignment horizontal="right" vertical="center" indent="1"/>
      <protection locked="0"/>
    </xf>
    <xf numFmtId="0" fontId="28" fillId="0" borderId="6" xfId="0" applyFont="1" applyBorder="1" applyAlignment="1" applyProtection="1">
      <alignment horizontal="left" vertical="center" indent="1"/>
      <protection locked="0"/>
    </xf>
    <xf numFmtId="0" fontId="19" fillId="0" borderId="13" xfId="3" applyFont="1" applyFill="1" applyBorder="1" applyAlignment="1" applyProtection="1">
      <alignment horizontal="center" vertical="center" wrapText="1"/>
    </xf>
    <xf numFmtId="0" fontId="19" fillId="0" borderId="14" xfId="3" applyFont="1" applyFill="1" applyBorder="1" applyAlignment="1" applyProtection="1">
      <alignment horizontal="center" vertical="center" wrapText="1"/>
    </xf>
    <xf numFmtId="0" fontId="19" fillId="0" borderId="21" xfId="3" applyFont="1" applyFill="1" applyBorder="1" applyAlignment="1" applyProtection="1">
      <alignment horizontal="center" vertical="center" wrapText="1"/>
    </xf>
    <xf numFmtId="0" fontId="24" fillId="0" borderId="13" xfId="0" applyFont="1" applyFill="1" applyBorder="1" applyAlignment="1" applyProtection="1">
      <alignment vertical="center" wrapText="1"/>
    </xf>
    <xf numFmtId="0" fontId="8" fillId="0" borderId="21" xfId="3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>
      <alignment vertical="center" wrapText="1"/>
    </xf>
    <xf numFmtId="164" fontId="0" fillId="0" borderId="0" xfId="0" applyNumberFormat="1" applyFill="1" applyAlignment="1">
      <alignment horizontal="center" vertical="center" wrapText="1"/>
    </xf>
    <xf numFmtId="164" fontId="4" fillId="0" borderId="0" xfId="0" applyNumberFormat="1" applyFont="1" applyFill="1" applyAlignment="1">
      <alignment horizontal="center" vertical="center" wrapText="1"/>
    </xf>
    <xf numFmtId="164" fontId="21" fillId="0" borderId="8" xfId="0" applyNumberFormat="1" applyFont="1" applyFill="1" applyBorder="1" applyAlignment="1" applyProtection="1">
      <alignment horizontal="left" vertical="center" wrapText="1" indent="1"/>
      <protection locked="0"/>
    </xf>
    <xf numFmtId="0" fontId="0" fillId="0" borderId="0" xfId="0" applyFill="1"/>
    <xf numFmtId="0" fontId="0" fillId="0" borderId="0" xfId="0" applyFill="1" applyAlignment="1"/>
    <xf numFmtId="0" fontId="17" fillId="0" borderId="0" xfId="0" applyFont="1" applyFill="1" applyAlignment="1">
      <alignment vertical="center"/>
    </xf>
    <xf numFmtId="164" fontId="26" fillId="0" borderId="21" xfId="0" applyNumberFormat="1" applyFont="1" applyFill="1" applyBorder="1" applyAlignment="1" applyProtection="1">
      <alignment horizontal="right" vertical="center" wrapText="1"/>
    </xf>
    <xf numFmtId="0" fontId="0" fillId="0" borderId="0" xfId="0" applyFill="1" applyAlignment="1" applyProtection="1">
      <alignment vertical="center"/>
    </xf>
    <xf numFmtId="164" fontId="6" fillId="0" borderId="0" xfId="0" applyNumberFormat="1" applyFont="1" applyFill="1" applyAlignment="1" applyProtection="1">
      <alignment horizontal="right" wrapText="1"/>
    </xf>
    <xf numFmtId="164" fontId="8" fillId="0" borderId="21" xfId="0" applyNumberFormat="1" applyFont="1" applyFill="1" applyBorder="1" applyAlignment="1" applyProtection="1">
      <alignment horizontal="center" vertical="center" wrapText="1"/>
    </xf>
    <xf numFmtId="164" fontId="19" fillId="0" borderId="22" xfId="0" applyNumberFormat="1" applyFont="1" applyFill="1" applyBorder="1" applyAlignment="1" applyProtection="1">
      <alignment horizontal="center" vertical="center" wrapText="1"/>
    </xf>
    <xf numFmtId="164" fontId="19" fillId="0" borderId="23" xfId="0" applyNumberFormat="1" applyFont="1" applyFill="1" applyBorder="1" applyAlignment="1" applyProtection="1">
      <alignment horizontal="center" vertical="center" wrapText="1"/>
    </xf>
    <xf numFmtId="164" fontId="19" fillId="0" borderId="24" xfId="0" applyNumberFormat="1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vertical="center" wrapText="1"/>
    </xf>
    <xf numFmtId="164" fontId="21" fillId="0" borderId="16" xfId="0" applyNumberFormat="1" applyFont="1" applyFill="1" applyBorder="1" applyAlignment="1" applyProtection="1">
      <alignment vertical="center" wrapText="1"/>
    </xf>
    <xf numFmtId="164" fontId="21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21" fillId="0" borderId="18" xfId="0" applyNumberFormat="1" applyFont="1" applyFill="1" applyBorder="1" applyAlignment="1" applyProtection="1">
      <alignment vertical="center" wrapText="1"/>
    </xf>
    <xf numFmtId="164" fontId="19" fillId="0" borderId="14" xfId="0" applyNumberFormat="1" applyFont="1" applyFill="1" applyBorder="1" applyAlignment="1" applyProtection="1">
      <alignment vertical="center" wrapText="1"/>
    </xf>
    <xf numFmtId="164" fontId="19" fillId="0" borderId="21" xfId="0" applyNumberFormat="1" applyFont="1" applyFill="1" applyBorder="1" applyAlignment="1" applyProtection="1">
      <alignment vertical="center" wrapText="1"/>
    </xf>
    <xf numFmtId="164" fontId="4" fillId="0" borderId="0" xfId="0" applyNumberFormat="1" applyFont="1" applyFill="1" applyAlignment="1">
      <alignment vertical="center" wrapText="1"/>
    </xf>
    <xf numFmtId="164" fontId="18" fillId="0" borderId="8" xfId="0" applyNumberFormat="1" applyFont="1" applyFill="1" applyBorder="1" applyAlignment="1" applyProtection="1">
      <alignment horizontal="left" vertical="center" wrapText="1" indent="1"/>
      <protection locked="0"/>
    </xf>
    <xf numFmtId="164" fontId="18" fillId="0" borderId="2" xfId="0" applyNumberFormat="1" applyFont="1" applyFill="1" applyBorder="1" applyAlignment="1" applyProtection="1">
      <alignment vertical="center" wrapText="1"/>
      <protection locked="0"/>
    </xf>
    <xf numFmtId="164" fontId="18" fillId="0" borderId="16" xfId="0" applyNumberFormat="1" applyFont="1" applyFill="1" applyBorder="1" applyAlignment="1" applyProtection="1">
      <alignment vertical="center" wrapText="1"/>
    </xf>
    <xf numFmtId="164" fontId="18" fillId="0" borderId="10" xfId="0" applyNumberFormat="1" applyFont="1" applyFill="1" applyBorder="1" applyAlignment="1" applyProtection="1">
      <alignment horizontal="left" vertical="center" wrapText="1" indent="1"/>
      <protection locked="0"/>
    </xf>
    <xf numFmtId="164" fontId="18" fillId="0" borderId="6" xfId="0" applyNumberFormat="1" applyFont="1" applyFill="1" applyBorder="1" applyAlignment="1" applyProtection="1">
      <alignment vertical="center" wrapText="1"/>
      <protection locked="0"/>
    </xf>
    <xf numFmtId="164" fontId="18" fillId="0" borderId="18" xfId="0" applyNumberFormat="1" applyFont="1" applyFill="1" applyBorder="1" applyAlignment="1" applyProtection="1">
      <alignment vertical="center" wrapText="1"/>
    </xf>
    <xf numFmtId="164" fontId="8" fillId="0" borderId="21" xfId="0" applyNumberFormat="1" applyFont="1" applyFill="1" applyBorder="1" applyAlignment="1" applyProtection="1">
      <alignment vertical="center" wrapText="1"/>
    </xf>
    <xf numFmtId="0" fontId="7" fillId="0" borderId="0" xfId="0" applyFont="1" applyFill="1" applyAlignment="1">
      <alignment horizontal="center" vertical="center" wrapText="1"/>
    </xf>
    <xf numFmtId="164" fontId="28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31" xfId="0" applyNumberFormat="1" applyFont="1" applyFill="1" applyBorder="1" applyAlignment="1" applyProtection="1">
      <alignment horizontal="right" vertical="center" wrapText="1" indent="1"/>
      <protection locked="0"/>
    </xf>
    <xf numFmtId="3" fontId="28" fillId="0" borderId="16" xfId="0" applyNumberFormat="1" applyFont="1" applyFill="1" applyBorder="1" applyAlignment="1" applyProtection="1">
      <alignment horizontal="right" vertical="center" indent="1"/>
      <protection locked="0"/>
    </xf>
    <xf numFmtId="3" fontId="28" fillId="0" borderId="18" xfId="0" applyNumberFormat="1" applyFont="1" applyFill="1" applyBorder="1" applyAlignment="1" applyProtection="1">
      <alignment horizontal="right" vertical="center" indent="1"/>
      <protection locked="0"/>
    </xf>
    <xf numFmtId="0" fontId="7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9" fillId="0" borderId="0" xfId="0" applyFont="1" applyFill="1" applyAlignment="1">
      <alignment vertical="center" wrapText="1"/>
    </xf>
    <xf numFmtId="0" fontId="25" fillId="0" borderId="33" xfId="0" applyFont="1" applyFill="1" applyBorder="1" applyAlignment="1" applyProtection="1">
      <alignment horizontal="left" vertical="center" wrapText="1"/>
      <protection locked="0"/>
    </xf>
    <xf numFmtId="0" fontId="25" fillId="0" borderId="34" xfId="0" applyFont="1" applyFill="1" applyBorder="1" applyAlignment="1" applyProtection="1">
      <alignment horizontal="left" vertical="center" wrapText="1"/>
      <protection locked="0"/>
    </xf>
    <xf numFmtId="0" fontId="25" fillId="0" borderId="35" xfId="0" applyFont="1" applyFill="1" applyBorder="1" applyAlignment="1" applyProtection="1">
      <alignment horizontal="left" vertical="center" wrapText="1"/>
      <protection locked="0"/>
    </xf>
    <xf numFmtId="164" fontId="19" fillId="2" borderId="14" xfId="0" applyNumberFormat="1" applyFont="1" applyFill="1" applyBorder="1" applyAlignment="1" applyProtection="1">
      <alignment vertical="center" wrapText="1"/>
    </xf>
    <xf numFmtId="164" fontId="8" fillId="2" borderId="14" xfId="0" applyNumberFormat="1" applyFont="1" applyFill="1" applyBorder="1" applyAlignment="1" applyProtection="1">
      <alignment vertical="center" wrapText="1"/>
    </xf>
    <xf numFmtId="3" fontId="4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9" xfId="0" applyNumberFormat="1" applyFont="1" applyFill="1" applyBorder="1" applyAlignment="1" applyProtection="1">
      <alignment horizontal="left" vertical="center" wrapText="1" indent="1"/>
      <protection locked="0"/>
    </xf>
    <xf numFmtId="0" fontId="27" fillId="0" borderId="14" xfId="3" applyFont="1" applyFill="1" applyBorder="1" applyAlignment="1" applyProtection="1">
      <alignment horizontal="left" vertical="center" wrapText="1" indent="1"/>
    </xf>
    <xf numFmtId="164" fontId="27" fillId="0" borderId="13" xfId="0" applyNumberFormat="1" applyFont="1" applyFill="1" applyBorder="1" applyAlignment="1" applyProtection="1">
      <alignment horizontal="left" vertical="center" wrapText="1" indent="1"/>
    </xf>
    <xf numFmtId="164" fontId="28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0" fontId="28" fillId="0" borderId="23" xfId="3" applyFont="1" applyFill="1" applyBorder="1" applyAlignment="1" applyProtection="1">
      <alignment horizontal="left" vertical="center" wrapText="1" indent="1"/>
    </xf>
    <xf numFmtId="0" fontId="21" fillId="0" borderId="2" xfId="3" applyFont="1" applyFill="1" applyBorder="1" applyAlignment="1" applyProtection="1">
      <alignment horizontal="left" indent="6"/>
    </xf>
    <xf numFmtId="0" fontId="21" fillId="0" borderId="2" xfId="3" applyFont="1" applyFill="1" applyBorder="1" applyAlignment="1" applyProtection="1">
      <alignment horizontal="left" vertical="center" wrapText="1" indent="6"/>
    </xf>
    <xf numFmtId="0" fontId="21" fillId="0" borderId="6" xfId="3" applyFont="1" applyFill="1" applyBorder="1" applyAlignment="1" applyProtection="1">
      <alignment horizontal="left" vertical="center" wrapText="1" indent="6"/>
    </xf>
    <xf numFmtId="0" fontId="21" fillId="0" borderId="30" xfId="3" applyFont="1" applyFill="1" applyBorder="1" applyAlignment="1" applyProtection="1">
      <alignment horizontal="left" vertical="center" wrapText="1" indent="6"/>
    </xf>
    <xf numFmtId="0" fontId="32" fillId="0" borderId="13" xfId="0" applyFont="1" applyFill="1" applyBorder="1" applyAlignment="1" applyProtection="1">
      <alignment horizontal="center" vertical="center" wrapText="1"/>
    </xf>
    <xf numFmtId="0" fontId="32" fillId="0" borderId="21" xfId="0" applyFont="1" applyFill="1" applyBorder="1" applyAlignment="1" applyProtection="1">
      <alignment horizontal="center" vertical="center" wrapText="1"/>
    </xf>
    <xf numFmtId="164" fontId="0" fillId="0" borderId="0" xfId="0" applyNumberFormat="1" applyFill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center" vertical="center" wrapText="1"/>
    </xf>
    <xf numFmtId="164" fontId="8" fillId="0" borderId="14" xfId="0" applyNumberFormat="1" applyFont="1" applyFill="1" applyBorder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left" vertical="center" wrapText="1"/>
    </xf>
    <xf numFmtId="164" fontId="8" fillId="0" borderId="14" xfId="0" applyNumberFormat="1" applyFont="1" applyFill="1" applyBorder="1" applyAlignment="1" applyProtection="1">
      <alignment vertical="center" wrapText="1"/>
    </xf>
    <xf numFmtId="0" fontId="19" fillId="0" borderId="13" xfId="0" applyFont="1" applyFill="1" applyBorder="1" applyAlignment="1" applyProtection="1">
      <alignment horizontal="center" vertical="center" wrapText="1"/>
    </xf>
    <xf numFmtId="0" fontId="19" fillId="0" borderId="14" xfId="0" applyFont="1" applyFill="1" applyBorder="1" applyAlignment="1" applyProtection="1">
      <alignment horizontal="center" vertical="center" wrapText="1"/>
    </xf>
    <xf numFmtId="0" fontId="19" fillId="0" borderId="21" xfId="0" applyFont="1" applyFill="1" applyBorder="1" applyAlignment="1" applyProtection="1">
      <alignment horizontal="center" vertical="center" wrapText="1"/>
    </xf>
    <xf numFmtId="0" fontId="27" fillId="0" borderId="13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28" fillId="0" borderId="11" xfId="0" applyFont="1" applyBorder="1" applyAlignment="1" applyProtection="1">
      <alignment horizontal="right" vertical="center" indent="1"/>
    </xf>
    <xf numFmtId="0" fontId="28" fillId="0" borderId="8" xfId="0" applyFont="1" applyBorder="1" applyAlignment="1" applyProtection="1">
      <alignment horizontal="right" vertical="center" indent="1"/>
    </xf>
    <xf numFmtId="0" fontId="28" fillId="0" borderId="10" xfId="0" applyFont="1" applyBorder="1" applyAlignment="1" applyProtection="1">
      <alignment horizontal="right" vertical="center" indent="1"/>
    </xf>
    <xf numFmtId="164" fontId="14" fillId="3" borderId="25" xfId="0" applyNumberFormat="1" applyFont="1" applyFill="1" applyBorder="1" applyAlignment="1" applyProtection="1">
      <alignment horizontal="left" vertical="center" wrapText="1" indent="2"/>
    </xf>
    <xf numFmtId="3" fontId="30" fillId="0" borderId="21" xfId="0" applyNumberFormat="1" applyFont="1" applyFill="1" applyBorder="1" applyAlignment="1" applyProtection="1">
      <alignment horizontal="right" vertical="center" indent="1"/>
    </xf>
    <xf numFmtId="164" fontId="3" fillId="0" borderId="0" xfId="0" applyNumberFormat="1" applyFont="1" applyFill="1" applyAlignment="1" applyProtection="1">
      <alignment horizontal="left" vertical="center" wrapText="1"/>
    </xf>
    <xf numFmtId="164" fontId="3" fillId="0" borderId="0" xfId="0" applyNumberFormat="1" applyFont="1" applyFill="1" applyAlignment="1" applyProtection="1">
      <alignment vertical="center" wrapText="1"/>
    </xf>
    <xf numFmtId="0" fontId="8" fillId="0" borderId="40" xfId="0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8" fillId="0" borderId="19" xfId="0" applyFont="1" applyFill="1" applyBorder="1" applyAlignment="1" applyProtection="1">
      <alignment horizontal="center" vertical="center" wrapText="1"/>
    </xf>
    <xf numFmtId="0" fontId="8" fillId="0" borderId="32" xfId="0" applyFont="1" applyFill="1" applyBorder="1" applyAlignment="1" applyProtection="1">
      <alignment horizontal="center" vertical="center" wrapText="1"/>
    </xf>
    <xf numFmtId="0" fontId="27" fillId="0" borderId="14" xfId="0" applyFont="1" applyFill="1" applyBorder="1" applyAlignment="1" applyProtection="1">
      <alignment horizontal="left" vertical="center" wrapText="1" indent="1"/>
    </xf>
    <xf numFmtId="0" fontId="26" fillId="0" borderId="13" xfId="0" applyFont="1" applyBorder="1" applyAlignment="1" applyProtection="1">
      <alignment horizontal="center" vertical="center" wrapText="1"/>
    </xf>
    <xf numFmtId="0" fontId="34" fillId="0" borderId="41" xfId="0" applyFont="1" applyBorder="1" applyAlignment="1" applyProtection="1">
      <alignment horizontal="left" wrapText="1" indent="1"/>
    </xf>
    <xf numFmtId="0" fontId="21" fillId="0" borderId="0" xfId="0" applyFont="1" applyFill="1" applyBorder="1" applyAlignment="1" applyProtection="1">
      <alignment horizontal="center" vertical="center" wrapText="1"/>
    </xf>
    <xf numFmtId="0" fontId="8" fillId="0" borderId="0" xfId="0" applyFont="1" applyFill="1" applyBorder="1" applyAlignment="1" applyProtection="1">
      <alignment horizontal="left" vertical="center" wrapText="1" indent="1"/>
    </xf>
    <xf numFmtId="0" fontId="21" fillId="0" borderId="0" xfId="0" applyFont="1" applyFill="1" applyAlignment="1" applyProtection="1">
      <alignment horizontal="left" vertical="center" wrapText="1"/>
    </xf>
    <xf numFmtId="0" fontId="21" fillId="0" borderId="0" xfId="0" applyFont="1" applyFill="1" applyAlignment="1" applyProtection="1">
      <alignment vertical="center" wrapText="1"/>
    </xf>
    <xf numFmtId="0" fontId="19" fillId="0" borderId="42" xfId="0" applyFont="1" applyFill="1" applyBorder="1" applyAlignment="1" applyProtection="1">
      <alignment horizontal="center" vertical="center" wrapText="1"/>
    </xf>
    <xf numFmtId="0" fontId="8" fillId="0" borderId="43" xfId="0" applyFont="1" applyFill="1" applyBorder="1" applyAlignment="1" applyProtection="1">
      <alignment horizontal="center" vertical="center" wrapText="1"/>
    </xf>
    <xf numFmtId="0" fontId="8" fillId="0" borderId="14" xfId="0" applyFont="1" applyFill="1" applyBorder="1" applyAlignment="1" applyProtection="1">
      <alignment horizontal="left" vertical="center" wrapText="1" indent="1"/>
    </xf>
    <xf numFmtId="0" fontId="0" fillId="0" borderId="0" xfId="0" applyFill="1" applyAlignment="1" applyProtection="1">
      <alignment horizontal="left" vertical="center" wrapText="1"/>
    </xf>
    <xf numFmtId="0" fontId="0" fillId="0" borderId="0" xfId="0" applyFill="1" applyAlignment="1" applyProtection="1">
      <alignment vertical="center" wrapText="1"/>
    </xf>
    <xf numFmtId="0" fontId="4" fillId="0" borderId="13" xfId="0" applyFont="1" applyFill="1" applyBorder="1" applyAlignment="1" applyProtection="1">
      <alignment horizontal="left" vertical="center"/>
    </xf>
    <xf numFmtId="0" fontId="4" fillId="0" borderId="41" xfId="0" applyFont="1" applyFill="1" applyBorder="1" applyAlignment="1" applyProtection="1">
      <alignment vertical="center" wrapText="1"/>
    </xf>
    <xf numFmtId="16" fontId="0" fillId="0" borderId="0" xfId="0" applyNumberFormat="1" applyFill="1" applyAlignment="1">
      <alignment vertical="center" wrapText="1"/>
    </xf>
    <xf numFmtId="164" fontId="21" fillId="0" borderId="44" xfId="3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45" xfId="3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46" xfId="3" applyNumberFormat="1" applyFont="1" applyFill="1" applyBorder="1" applyAlignment="1" applyProtection="1">
      <alignment horizontal="right" vertical="center" wrapText="1" indent="1"/>
      <protection locked="0"/>
    </xf>
    <xf numFmtId="0" fontId="24" fillId="0" borderId="15" xfId="0" applyFont="1" applyFill="1" applyBorder="1" applyAlignment="1" applyProtection="1">
      <alignment horizontal="center" vertical="center" wrapText="1"/>
    </xf>
    <xf numFmtId="0" fontId="26" fillId="0" borderId="14" xfId="0" applyFont="1" applyBorder="1" applyAlignment="1" applyProtection="1">
      <alignment horizontal="left" vertical="center" wrapText="1" indent="1"/>
    </xf>
    <xf numFmtId="0" fontId="25" fillId="0" borderId="2" xfId="0" applyFont="1" applyBorder="1" applyAlignment="1" applyProtection="1">
      <alignment horizontal="left" vertical="center" wrapText="1" indent="1"/>
    </xf>
    <xf numFmtId="0" fontId="25" fillId="0" borderId="6" xfId="0" applyFont="1" applyBorder="1" applyAlignment="1" applyProtection="1">
      <alignment horizontal="left" vertical="center" wrapText="1" indent="1"/>
    </xf>
    <xf numFmtId="0" fontId="26" fillId="0" borderId="22" xfId="0" applyFont="1" applyBorder="1" applyAlignment="1" applyProtection="1">
      <alignment horizontal="left" vertical="center" wrapText="1" indent="1"/>
    </xf>
    <xf numFmtId="164" fontId="19" fillId="0" borderId="32" xfId="3" applyNumberFormat="1" applyFont="1" applyFill="1" applyBorder="1" applyAlignment="1" applyProtection="1">
      <alignment horizontal="right" vertical="center" wrapText="1" indent="1"/>
    </xf>
    <xf numFmtId="164" fontId="19" fillId="0" borderId="21" xfId="3" applyNumberFormat="1" applyFont="1" applyFill="1" applyBorder="1" applyAlignment="1" applyProtection="1">
      <alignment horizontal="right" vertical="center" wrapText="1" indent="1"/>
    </xf>
    <xf numFmtId="164" fontId="21" fillId="0" borderId="20" xfId="3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16" xfId="3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9" xfId="3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18" xfId="3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16" xfId="3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21" xfId="3" applyNumberFormat="1" applyFont="1" applyFill="1" applyBorder="1" applyAlignment="1" applyProtection="1">
      <alignment horizontal="right" vertical="center" wrapText="1" indent="1"/>
    </xf>
    <xf numFmtId="164" fontId="7" fillId="0" borderId="0" xfId="3" applyNumberFormat="1" applyFont="1" applyFill="1" applyBorder="1" applyAlignment="1" applyProtection="1">
      <alignment horizontal="right" vertical="center" wrapText="1" indent="1"/>
    </xf>
    <xf numFmtId="164" fontId="21" fillId="0" borderId="31" xfId="3" applyNumberFormat="1" applyFont="1" applyFill="1" applyBorder="1" applyAlignment="1" applyProtection="1">
      <alignment horizontal="right" vertical="center" wrapText="1" indent="1"/>
      <protection locked="0"/>
    </xf>
    <xf numFmtId="164" fontId="26" fillId="0" borderId="21" xfId="0" applyNumberFormat="1" applyFont="1" applyBorder="1" applyAlignment="1" applyProtection="1">
      <alignment horizontal="right" vertical="center" wrapText="1" indent="1"/>
    </xf>
    <xf numFmtId="164" fontId="21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48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6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14" xfId="0" applyNumberFormat="1" applyFont="1" applyFill="1" applyBorder="1" applyAlignment="1" applyProtection="1">
      <alignment horizontal="right" vertical="center" wrapText="1" indent="1"/>
    </xf>
    <xf numFmtId="164" fontId="28" fillId="0" borderId="1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21" xfId="0" applyNumberFormat="1" applyFont="1" applyFill="1" applyBorder="1" applyAlignment="1" applyProtection="1">
      <alignment horizontal="right" vertical="center" wrapText="1" indent="1"/>
    </xf>
    <xf numFmtId="164" fontId="28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0" xfId="0" applyNumberFormat="1" applyFont="1" applyFill="1" applyAlignment="1" applyProtection="1">
      <alignment horizontal="centerContinuous" vertical="center" wrapText="1"/>
    </xf>
    <xf numFmtId="164" fontId="0" fillId="0" borderId="0" xfId="0" applyNumberFormat="1" applyFill="1" applyAlignment="1" applyProtection="1">
      <alignment horizontal="centerContinuous" vertical="center"/>
    </xf>
    <xf numFmtId="164" fontId="8" fillId="0" borderId="13" xfId="0" applyNumberFormat="1" applyFont="1" applyFill="1" applyBorder="1" applyAlignment="1" applyProtection="1">
      <alignment horizontal="centerContinuous" vertical="center" wrapText="1"/>
    </xf>
    <xf numFmtId="164" fontId="8" fillId="0" borderId="14" xfId="0" applyNumberFormat="1" applyFont="1" applyFill="1" applyBorder="1" applyAlignment="1" applyProtection="1">
      <alignment horizontal="centerContinuous" vertical="center" wrapText="1"/>
    </xf>
    <xf numFmtId="164" fontId="8" fillId="0" borderId="21" xfId="0" applyNumberFormat="1" applyFont="1" applyFill="1" applyBorder="1" applyAlignment="1" applyProtection="1">
      <alignment horizontal="centerContinuous" vertical="center" wrapText="1"/>
    </xf>
    <xf numFmtId="164" fontId="4" fillId="0" borderId="0" xfId="0" applyNumberFormat="1" applyFont="1" applyFill="1" applyAlignment="1" applyProtection="1">
      <alignment horizontal="center" vertical="center" wrapText="1"/>
    </xf>
    <xf numFmtId="164" fontId="27" fillId="0" borderId="25" xfId="0" applyNumberFormat="1" applyFont="1" applyFill="1" applyBorder="1" applyAlignment="1" applyProtection="1">
      <alignment horizontal="center" vertical="center" wrapText="1"/>
    </xf>
    <xf numFmtId="164" fontId="27" fillId="0" borderId="13" xfId="0" applyNumberFormat="1" applyFont="1" applyFill="1" applyBorder="1" applyAlignment="1" applyProtection="1">
      <alignment horizontal="center" vertical="center" wrapText="1"/>
    </xf>
    <xf numFmtId="164" fontId="27" fillId="0" borderId="14" xfId="0" applyNumberFormat="1" applyFont="1" applyFill="1" applyBorder="1" applyAlignment="1" applyProtection="1">
      <alignment horizontal="center" vertical="center" wrapText="1"/>
    </xf>
    <xf numFmtId="164" fontId="27" fillId="0" borderId="21" xfId="0" applyNumberFormat="1" applyFont="1" applyFill="1" applyBorder="1" applyAlignment="1" applyProtection="1">
      <alignment horizontal="center" vertical="center" wrapText="1"/>
    </xf>
    <xf numFmtId="164" fontId="27" fillId="0" borderId="0" xfId="0" applyNumberFormat="1" applyFont="1" applyFill="1" applyAlignment="1" applyProtection="1">
      <alignment horizontal="center" vertical="center" wrapText="1"/>
    </xf>
    <xf numFmtId="164" fontId="0" fillId="0" borderId="27" xfId="0" applyNumberFormat="1" applyFill="1" applyBorder="1" applyAlignment="1" applyProtection="1">
      <alignment horizontal="left" vertical="center" wrapText="1" indent="1"/>
    </xf>
    <xf numFmtId="164" fontId="21" fillId="0" borderId="9" xfId="0" applyNumberFormat="1" applyFont="1" applyFill="1" applyBorder="1" applyAlignment="1" applyProtection="1">
      <alignment horizontal="left" vertical="center" wrapText="1" indent="1"/>
    </xf>
    <xf numFmtId="164" fontId="0" fillId="0" borderId="26" xfId="0" applyNumberFormat="1" applyFill="1" applyBorder="1" applyAlignment="1" applyProtection="1">
      <alignment horizontal="left" vertical="center" wrapText="1" indent="1"/>
    </xf>
    <xf numFmtId="164" fontId="21" fillId="0" borderId="8" xfId="0" applyNumberFormat="1" applyFont="1" applyFill="1" applyBorder="1" applyAlignment="1" applyProtection="1">
      <alignment horizontal="left" vertical="center" wrapText="1" indent="1"/>
    </xf>
    <xf numFmtId="164" fontId="21" fillId="0" borderId="49" xfId="0" applyNumberFormat="1" applyFont="1" applyFill="1" applyBorder="1" applyAlignment="1" applyProtection="1">
      <alignment horizontal="left" vertical="center" wrapText="1" indent="1"/>
    </xf>
    <xf numFmtId="164" fontId="30" fillId="0" borderId="25" xfId="0" applyNumberFormat="1" applyFont="1" applyFill="1" applyBorder="1" applyAlignment="1" applyProtection="1">
      <alignment horizontal="left" vertical="center" wrapText="1" indent="1"/>
    </xf>
    <xf numFmtId="164" fontId="1" fillId="0" borderId="28" xfId="0" applyNumberFormat="1" applyFont="1" applyFill="1" applyBorder="1" applyAlignment="1" applyProtection="1">
      <alignment horizontal="left" vertical="center" wrapText="1" indent="1"/>
    </xf>
    <xf numFmtId="164" fontId="28" fillId="0" borderId="7" xfId="0" applyNumberFormat="1" applyFont="1" applyFill="1" applyBorder="1" applyAlignment="1" applyProtection="1">
      <alignment horizontal="left" vertical="center" wrapText="1" indent="1"/>
    </xf>
    <xf numFmtId="164" fontId="28" fillId="0" borderId="8" xfId="0" applyNumberFormat="1" applyFont="1" applyFill="1" applyBorder="1" applyAlignment="1" applyProtection="1">
      <alignment horizontal="left" vertical="center" wrapText="1" indent="1"/>
    </xf>
    <xf numFmtId="164" fontId="1" fillId="0" borderId="26" xfId="0" applyNumberFormat="1" applyFont="1" applyFill="1" applyBorder="1" applyAlignment="1" applyProtection="1">
      <alignment horizontal="left" vertical="center" wrapText="1" indent="1"/>
    </xf>
    <xf numFmtId="164" fontId="31" fillId="0" borderId="2" xfId="0" applyNumberFormat="1" applyFont="1" applyFill="1" applyBorder="1" applyAlignment="1" applyProtection="1">
      <alignment horizontal="right" vertical="center" wrapText="1" indent="1"/>
    </xf>
    <xf numFmtId="164" fontId="30" fillId="0" borderId="13" xfId="0" applyNumberFormat="1" applyFont="1" applyFill="1" applyBorder="1" applyAlignment="1" applyProtection="1">
      <alignment horizontal="left" vertical="center" wrapText="1" indent="1"/>
    </xf>
    <xf numFmtId="164" fontId="30" fillId="0" borderId="39" xfId="0" applyNumberFormat="1" applyFont="1" applyFill="1" applyBorder="1" applyAlignment="1" applyProtection="1">
      <alignment horizontal="right" vertical="center" wrapText="1" indent="1"/>
    </xf>
    <xf numFmtId="164" fontId="27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9" xfId="0" applyNumberFormat="1" applyFont="1" applyFill="1" applyBorder="1" applyAlignment="1" applyProtection="1">
      <alignment horizontal="left" vertical="center" wrapText="1" indent="1"/>
      <protection locked="0"/>
    </xf>
    <xf numFmtId="164" fontId="31" fillId="0" borderId="7" xfId="0" applyNumberFormat="1" applyFont="1" applyFill="1" applyBorder="1" applyAlignment="1" applyProtection="1">
      <alignment horizontal="left" vertical="center" wrapText="1" indent="1"/>
    </xf>
    <xf numFmtId="164" fontId="28" fillId="0" borderId="8" xfId="0" applyNumberFormat="1" applyFont="1" applyFill="1" applyBorder="1" applyAlignment="1" applyProtection="1">
      <alignment horizontal="left" vertical="center" wrapText="1" indent="2"/>
    </xf>
    <xf numFmtId="164" fontId="28" fillId="0" borderId="2" xfId="0" applyNumberFormat="1" applyFont="1" applyFill="1" applyBorder="1" applyAlignment="1" applyProtection="1">
      <alignment horizontal="left" vertical="center" wrapText="1" indent="2"/>
    </xf>
    <xf numFmtId="164" fontId="31" fillId="0" borderId="2" xfId="0" applyNumberFormat="1" applyFont="1" applyFill="1" applyBorder="1" applyAlignment="1" applyProtection="1">
      <alignment horizontal="left" vertical="center" wrapText="1" indent="1"/>
    </xf>
    <xf numFmtId="164" fontId="28" fillId="0" borderId="9" xfId="0" applyNumberFormat="1" applyFont="1" applyFill="1" applyBorder="1" applyAlignment="1" applyProtection="1">
      <alignment horizontal="left" vertical="center" wrapText="1" indent="1"/>
    </xf>
    <xf numFmtId="164" fontId="21" fillId="0" borderId="9" xfId="0" applyNumberFormat="1" applyFont="1" applyFill="1" applyBorder="1" applyAlignment="1" applyProtection="1">
      <alignment horizontal="left" vertical="center" wrapText="1" indent="2"/>
    </xf>
    <xf numFmtId="164" fontId="21" fillId="0" borderId="10" xfId="0" applyNumberFormat="1" applyFont="1" applyFill="1" applyBorder="1" applyAlignment="1" applyProtection="1">
      <alignment horizontal="left" vertical="center" wrapText="1" indent="2"/>
    </xf>
    <xf numFmtId="164" fontId="31" fillId="0" borderId="3" xfId="0" applyNumberFormat="1" applyFont="1" applyFill="1" applyBorder="1" applyAlignment="1" applyProtection="1">
      <alignment horizontal="right" vertical="center" wrapText="1" indent="1"/>
    </xf>
    <xf numFmtId="0" fontId="8" fillId="0" borderId="32" xfId="0" applyFont="1" applyFill="1" applyBorder="1" applyAlignment="1" applyProtection="1">
      <alignment horizontal="right" vertical="center" wrapText="1" indent="1"/>
    </xf>
    <xf numFmtId="164" fontId="21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39" xfId="0" applyNumberFormat="1" applyFont="1" applyFill="1" applyBorder="1" applyAlignment="1" applyProtection="1">
      <alignment horizontal="right" vertical="center" wrapText="1" indent="1"/>
      <protection locked="0"/>
    </xf>
    <xf numFmtId="164" fontId="27" fillId="0" borderId="39" xfId="0" applyNumberFormat="1" applyFont="1" applyFill="1" applyBorder="1" applyAlignment="1" applyProtection="1">
      <alignment horizontal="right" vertical="center" wrapText="1" indent="1"/>
    </xf>
    <xf numFmtId="164" fontId="19" fillId="0" borderId="0" xfId="0" applyNumberFormat="1" applyFont="1" applyFill="1" applyBorder="1" applyAlignment="1" applyProtection="1">
      <alignment horizontal="right" vertical="center" wrapText="1" indent="1"/>
    </xf>
    <xf numFmtId="0" fontId="21" fillId="0" borderId="0" xfId="0" applyFont="1" applyFill="1" applyAlignment="1" applyProtection="1">
      <alignment horizontal="right" vertical="center" wrapText="1" indent="1"/>
    </xf>
    <xf numFmtId="164" fontId="19" fillId="0" borderId="39" xfId="0" applyNumberFormat="1" applyFont="1" applyFill="1" applyBorder="1" applyAlignment="1" applyProtection="1">
      <alignment horizontal="right" vertical="center" wrapText="1" indent="1"/>
    </xf>
    <xf numFmtId="164" fontId="19" fillId="0" borderId="21" xfId="0" applyNumberFormat="1" applyFont="1" applyFill="1" applyBorder="1" applyAlignment="1" applyProtection="1">
      <alignment horizontal="right" vertical="center" wrapText="1" indent="1"/>
    </xf>
    <xf numFmtId="0" fontId="0" fillId="0" borderId="0" xfId="0" applyFill="1" applyAlignment="1" applyProtection="1">
      <alignment horizontal="right" vertical="center" wrapText="1" indent="1"/>
    </xf>
    <xf numFmtId="49" fontId="8" fillId="0" borderId="20" xfId="0" applyNumberFormat="1" applyFont="1" applyFill="1" applyBorder="1" applyAlignment="1" applyProtection="1">
      <alignment horizontal="right" vertical="center"/>
    </xf>
    <xf numFmtId="49" fontId="8" fillId="0" borderId="51" xfId="0" applyNumberFormat="1" applyFont="1" applyFill="1" applyBorder="1" applyAlignment="1" applyProtection="1">
      <alignment horizontal="right" vertical="center"/>
    </xf>
    <xf numFmtId="0" fontId="10" fillId="0" borderId="0" xfId="0" applyFont="1" applyFill="1" applyAlignment="1" applyProtection="1">
      <alignment vertical="center" wrapText="1"/>
    </xf>
    <xf numFmtId="0" fontId="23" fillId="0" borderId="0" xfId="0" applyFont="1" applyAlignment="1">
      <alignment horizontal="center" wrapText="1"/>
    </xf>
    <xf numFmtId="0" fontId="15" fillId="0" borderId="0" xfId="0" applyFont="1" applyFill="1" applyBorder="1" applyAlignment="1" applyProtection="1">
      <alignment horizontal="center" vertical="center"/>
    </xf>
    <xf numFmtId="0" fontId="30" fillId="0" borderId="15" xfId="0" applyFont="1" applyBorder="1" applyAlignment="1" applyProtection="1">
      <alignment horizontal="center" vertical="center" wrapText="1"/>
    </xf>
    <xf numFmtId="0" fontId="30" fillId="0" borderId="19" xfId="0" applyFont="1" applyBorder="1" applyAlignment="1" applyProtection="1">
      <alignment horizontal="center" vertical="center"/>
    </xf>
    <xf numFmtId="0" fontId="30" fillId="0" borderId="32" xfId="0" applyFont="1" applyBorder="1" applyAlignment="1" applyProtection="1">
      <alignment horizontal="center" vertical="center" wrapText="1"/>
    </xf>
    <xf numFmtId="0" fontId="24" fillId="0" borderId="23" xfId="0" applyFont="1" applyBorder="1" applyAlignment="1" applyProtection="1">
      <alignment horizontal="left" vertical="center" wrapText="1" indent="1"/>
    </xf>
    <xf numFmtId="0" fontId="11" fillId="0" borderId="0" xfId="3" applyFont="1" applyFill="1" applyProtection="1"/>
    <xf numFmtId="0" fontId="11" fillId="0" borderId="0" xfId="3" applyFont="1" applyFill="1" applyAlignment="1" applyProtection="1">
      <alignment horizontal="right" vertical="center" indent="1"/>
    </xf>
    <xf numFmtId="0" fontId="37" fillId="0" borderId="0" xfId="0" applyFont="1" applyFill="1" applyAlignment="1" applyProtection="1">
      <alignment horizontal="left" vertical="center" wrapText="1"/>
    </xf>
    <xf numFmtId="0" fontId="37" fillId="0" borderId="0" xfId="0" applyFont="1" applyFill="1" applyAlignment="1" applyProtection="1">
      <alignment vertical="center" wrapText="1"/>
    </xf>
    <xf numFmtId="0" fontId="37" fillId="0" borderId="0" xfId="0" applyFont="1" applyFill="1" applyAlignment="1" applyProtection="1">
      <alignment horizontal="right" vertical="center" wrapText="1" indent="1"/>
    </xf>
    <xf numFmtId="0" fontId="16" fillId="0" borderId="0" xfId="0" applyFont="1" applyFill="1" applyAlignment="1" applyProtection="1">
      <alignment horizontal="left" vertical="center" wrapText="1"/>
    </xf>
    <xf numFmtId="0" fontId="16" fillId="0" borderId="0" xfId="0" applyFont="1" applyFill="1" applyAlignment="1" applyProtection="1">
      <alignment vertical="center" wrapText="1"/>
    </xf>
    <xf numFmtId="0" fontId="16" fillId="0" borderId="0" xfId="0" applyFont="1" applyFill="1" applyAlignment="1" applyProtection="1">
      <alignment horizontal="right" vertical="center" wrapText="1" indent="1"/>
    </xf>
    <xf numFmtId="164" fontId="0" fillId="0" borderId="28" xfId="0" applyNumberFormat="1" applyFill="1" applyBorder="1" applyAlignment="1" applyProtection="1">
      <alignment horizontal="left" vertical="center" wrapText="1" indent="1"/>
    </xf>
    <xf numFmtId="164" fontId="21" fillId="0" borderId="7" xfId="0" applyNumberFormat="1" applyFont="1" applyFill="1" applyBorder="1" applyAlignment="1" applyProtection="1">
      <alignment horizontal="left" vertical="center" wrapText="1" indent="1"/>
    </xf>
    <xf numFmtId="164" fontId="21" fillId="0" borderId="53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18" xfId="3" applyNumberFormat="1" applyFont="1" applyFill="1" applyBorder="1" applyAlignment="1" applyProtection="1">
      <alignment horizontal="right" vertical="center" wrapText="1" indent="1"/>
      <protection locked="0"/>
    </xf>
    <xf numFmtId="164" fontId="25" fillId="0" borderId="54" xfId="0" applyNumberFormat="1" applyFont="1" applyFill="1" applyBorder="1" applyAlignment="1" applyProtection="1">
      <alignment horizontal="right" vertical="center" wrapText="1"/>
      <protection locked="0"/>
    </xf>
    <xf numFmtId="0" fontId="8" fillId="0" borderId="55" xfId="0" applyFont="1" applyFill="1" applyBorder="1" applyAlignment="1" applyProtection="1">
      <alignment horizontal="center" vertical="center" wrapText="1"/>
    </xf>
    <xf numFmtId="0" fontId="8" fillId="0" borderId="42" xfId="0" applyFont="1" applyFill="1" applyBorder="1" applyAlignment="1" applyProtection="1">
      <alignment horizontal="center" vertical="center" wrapText="1"/>
    </xf>
    <xf numFmtId="0" fontId="19" fillId="0" borderId="15" xfId="3" applyFont="1" applyFill="1" applyBorder="1" applyAlignment="1" applyProtection="1">
      <alignment horizontal="center" vertical="center" wrapText="1"/>
    </xf>
    <xf numFmtId="0" fontId="19" fillId="0" borderId="19" xfId="3" applyFont="1" applyFill="1" applyBorder="1" applyAlignment="1" applyProtection="1">
      <alignment horizontal="center" vertical="center" wrapText="1"/>
    </xf>
    <xf numFmtId="0" fontId="19" fillId="0" borderId="32" xfId="3" applyFont="1" applyFill="1" applyBorder="1" applyAlignment="1" applyProtection="1">
      <alignment horizontal="center" vertical="center" wrapText="1"/>
    </xf>
    <xf numFmtId="164" fontId="21" fillId="0" borderId="29" xfId="3" applyNumberFormat="1" applyFont="1" applyFill="1" applyBorder="1" applyAlignment="1" applyProtection="1">
      <alignment horizontal="right" vertical="center" wrapText="1" indent="1"/>
    </xf>
    <xf numFmtId="0" fontId="21" fillId="0" borderId="3" xfId="3" applyFont="1" applyFill="1" applyBorder="1" applyAlignment="1" applyProtection="1">
      <alignment horizontal="left" vertical="center" wrapText="1" indent="6"/>
    </xf>
    <xf numFmtId="0" fontId="11" fillId="0" borderId="0" xfId="3" applyFill="1" applyProtection="1"/>
    <xf numFmtId="0" fontId="21" fillId="0" borderId="0" xfId="3" applyFont="1" applyFill="1" applyProtection="1"/>
    <xf numFmtId="0" fontId="14" fillId="0" borderId="0" xfId="3" applyFont="1" applyFill="1" applyProtection="1"/>
    <xf numFmtId="0" fontId="25" fillId="0" borderId="3" xfId="0" applyFont="1" applyBorder="1" applyAlignment="1" applyProtection="1">
      <alignment horizontal="left" wrapText="1" indent="1"/>
    </xf>
    <xf numFmtId="0" fontId="25" fillId="0" borderId="2" xfId="0" applyFont="1" applyBorder="1" applyAlignment="1" applyProtection="1">
      <alignment horizontal="left" wrapText="1" indent="1"/>
    </xf>
    <xf numFmtId="0" fontId="25" fillId="0" borderId="6" xfId="0" applyFont="1" applyBorder="1" applyAlignment="1" applyProtection="1">
      <alignment horizontal="left" wrapText="1" indent="1"/>
    </xf>
    <xf numFmtId="0" fontId="25" fillId="0" borderId="6" xfId="0" applyFont="1" applyBorder="1" applyAlignment="1" applyProtection="1">
      <alignment wrapText="1"/>
    </xf>
    <xf numFmtId="0" fontId="25" fillId="0" borderId="9" xfId="0" applyFont="1" applyBorder="1" applyAlignment="1" applyProtection="1">
      <alignment wrapText="1"/>
    </xf>
    <xf numFmtId="0" fontId="25" fillId="0" borderId="8" xfId="0" applyFont="1" applyBorder="1" applyAlignment="1" applyProtection="1">
      <alignment wrapText="1"/>
    </xf>
    <xf numFmtId="0" fontId="25" fillId="0" borderId="10" xfId="0" applyFont="1" applyBorder="1" applyAlignment="1" applyProtection="1">
      <alignment wrapText="1"/>
    </xf>
    <xf numFmtId="0" fontId="26" fillId="0" borderId="14" xfId="0" applyFont="1" applyBorder="1" applyAlignment="1" applyProtection="1">
      <alignment wrapText="1"/>
    </xf>
    <xf numFmtId="0" fontId="26" fillId="0" borderId="23" xfId="0" applyFont="1" applyBorder="1" applyAlignment="1" applyProtection="1">
      <alignment wrapText="1"/>
    </xf>
    <xf numFmtId="0" fontId="11" fillId="0" borderId="0" xfId="3" applyFill="1" applyAlignment="1" applyProtection="1"/>
    <xf numFmtId="164" fontId="24" fillId="0" borderId="21" xfId="0" quotePrefix="1" applyNumberFormat="1" applyFont="1" applyBorder="1" applyAlignment="1" applyProtection="1">
      <alignment horizontal="right" vertical="center" wrapText="1" indent="1"/>
    </xf>
    <xf numFmtId="0" fontId="23" fillId="0" borderId="0" xfId="3" applyFont="1" applyFill="1" applyProtection="1"/>
    <xf numFmtId="164" fontId="28" fillId="0" borderId="0" xfId="0" applyNumberFormat="1" applyFont="1" applyFill="1" applyBorder="1" applyAlignment="1" applyProtection="1">
      <alignment horizontal="left" vertical="center" wrapText="1" indent="1"/>
      <protection locked="0"/>
    </xf>
    <xf numFmtId="164" fontId="21" fillId="0" borderId="8" xfId="0" quotePrefix="1" applyNumberFormat="1" applyFont="1" applyFill="1" applyBorder="1" applyAlignment="1" applyProtection="1">
      <alignment horizontal="left" vertical="center" wrapText="1" indent="3"/>
      <protection locked="0"/>
    </xf>
    <xf numFmtId="164" fontId="21" fillId="0" borderId="7" xfId="0" applyNumberFormat="1" applyFont="1" applyFill="1" applyBorder="1" applyAlignment="1" applyProtection="1">
      <alignment horizontal="left" vertical="center" wrapText="1" indent="1"/>
      <protection locked="0"/>
    </xf>
    <xf numFmtId="164" fontId="21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164" fontId="28" fillId="0" borderId="8" xfId="0" quotePrefix="1" applyNumberFormat="1" applyFont="1" applyFill="1" applyBorder="1" applyAlignment="1" applyProtection="1">
      <alignment horizontal="left" vertical="center" wrapText="1" indent="6"/>
      <protection locked="0"/>
    </xf>
    <xf numFmtId="49" fontId="21" fillId="0" borderId="9" xfId="3" applyNumberFormat="1" applyFont="1" applyFill="1" applyBorder="1" applyAlignment="1" applyProtection="1">
      <alignment horizontal="center" vertical="center" wrapText="1"/>
    </xf>
    <xf numFmtId="49" fontId="21" fillId="0" borderId="8" xfId="3" applyNumberFormat="1" applyFont="1" applyFill="1" applyBorder="1" applyAlignment="1" applyProtection="1">
      <alignment horizontal="center" vertical="center" wrapText="1"/>
    </xf>
    <xf numFmtId="49" fontId="21" fillId="0" borderId="10" xfId="3" applyNumberFormat="1" applyFont="1" applyFill="1" applyBorder="1" applyAlignment="1" applyProtection="1">
      <alignment horizontal="center" vertical="center" wrapText="1"/>
    </xf>
    <xf numFmtId="0" fontId="26" fillId="0" borderId="13" xfId="0" applyFont="1" applyBorder="1" applyAlignment="1" applyProtection="1">
      <alignment horizontal="center" wrapText="1"/>
    </xf>
    <xf numFmtId="0" fontId="25" fillId="0" borderId="9" xfId="0" applyFont="1" applyBorder="1" applyAlignment="1" applyProtection="1">
      <alignment horizontal="center" wrapText="1"/>
    </xf>
    <xf numFmtId="0" fontId="25" fillId="0" borderId="8" xfId="0" applyFont="1" applyBorder="1" applyAlignment="1" applyProtection="1">
      <alignment horizontal="center" wrapText="1"/>
    </xf>
    <xf numFmtId="0" fontId="25" fillId="0" borderId="10" xfId="0" applyFont="1" applyBorder="1" applyAlignment="1" applyProtection="1">
      <alignment horizontal="center" wrapText="1"/>
    </xf>
    <xf numFmtId="0" fontId="26" fillId="0" borderId="22" xfId="0" applyFont="1" applyBorder="1" applyAlignment="1" applyProtection="1">
      <alignment horizontal="center" wrapText="1"/>
    </xf>
    <xf numFmtId="49" fontId="21" fillId="0" borderId="11" xfId="3" applyNumberFormat="1" applyFont="1" applyFill="1" applyBorder="1" applyAlignment="1" applyProtection="1">
      <alignment horizontal="center" vertical="center" wrapText="1"/>
    </xf>
    <xf numFmtId="49" fontId="21" fillId="0" borderId="7" xfId="3" applyNumberFormat="1" applyFont="1" applyFill="1" applyBorder="1" applyAlignment="1" applyProtection="1">
      <alignment horizontal="center" vertical="center" wrapText="1"/>
    </xf>
    <xf numFmtId="49" fontId="21" fillId="0" borderId="12" xfId="3" applyNumberFormat="1" applyFont="1" applyFill="1" applyBorder="1" applyAlignment="1" applyProtection="1">
      <alignment horizontal="center" vertical="center" wrapText="1"/>
    </xf>
    <xf numFmtId="0" fontId="26" fillId="0" borderId="22" xfId="0" applyFont="1" applyBorder="1" applyAlignment="1" applyProtection="1">
      <alignment horizontal="center" vertical="center" wrapText="1"/>
    </xf>
    <xf numFmtId="0" fontId="8" fillId="0" borderId="40" xfId="0" applyFont="1" applyFill="1" applyBorder="1" applyAlignment="1" applyProtection="1">
      <alignment horizontal="center" vertical="center" wrapText="1"/>
    </xf>
    <xf numFmtId="49" fontId="28" fillId="0" borderId="11" xfId="0" applyNumberFormat="1" applyFont="1" applyFill="1" applyBorder="1" applyAlignment="1" applyProtection="1">
      <alignment horizontal="center" vertical="center" wrapText="1"/>
    </xf>
    <xf numFmtId="49" fontId="28" fillId="0" borderId="8" xfId="0" applyNumberFormat="1" applyFont="1" applyFill="1" applyBorder="1" applyAlignment="1" applyProtection="1">
      <alignment horizontal="center" vertical="center" wrapText="1"/>
    </xf>
    <xf numFmtId="49" fontId="28" fillId="0" borderId="9" xfId="0" applyNumberFormat="1" applyFont="1" applyFill="1" applyBorder="1" applyAlignment="1" applyProtection="1">
      <alignment horizontal="center" vertical="center" wrapText="1"/>
    </xf>
    <xf numFmtId="0" fontId="28" fillId="0" borderId="3" xfId="3" applyFont="1" applyFill="1" applyBorder="1" applyAlignment="1" applyProtection="1">
      <alignment horizontal="left" vertical="center" wrapText="1" indent="1"/>
    </xf>
    <xf numFmtId="0" fontId="28" fillId="0" borderId="2" xfId="3" applyFont="1" applyFill="1" applyBorder="1" applyAlignment="1" applyProtection="1">
      <alignment horizontal="left" vertical="center" wrapText="1" indent="1"/>
    </xf>
    <xf numFmtId="0" fontId="7" fillId="0" borderId="0" xfId="0" applyFont="1" applyFill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7" fillId="0" borderId="0" xfId="0" applyFont="1" applyFill="1" applyAlignment="1" applyProtection="1">
      <alignment horizontal="center" vertical="center" wrapText="1"/>
    </xf>
    <xf numFmtId="0" fontId="2" fillId="0" borderId="0" xfId="0" applyFont="1" applyFill="1" applyAlignment="1" applyProtection="1">
      <alignment vertical="center" wrapText="1"/>
    </xf>
    <xf numFmtId="0" fontId="9" fillId="0" borderId="0" xfId="0" applyFont="1" applyFill="1" applyAlignment="1" applyProtection="1">
      <alignment vertical="center" wrapText="1"/>
    </xf>
    <xf numFmtId="164" fontId="28" fillId="0" borderId="29" xfId="3" applyNumberFormat="1" applyFont="1" applyFill="1" applyBorder="1" applyAlignment="1" applyProtection="1">
      <alignment horizontal="right" vertical="center" wrapText="1" indent="1"/>
      <protection locked="0"/>
    </xf>
    <xf numFmtId="164" fontId="19" fillId="0" borderId="21" xfId="3" applyNumberFormat="1" applyFont="1" applyFill="1" applyBorder="1" applyAlignment="1" applyProtection="1">
      <alignment horizontal="right" vertical="center" wrapText="1" indent="1"/>
      <protection locked="0"/>
    </xf>
    <xf numFmtId="0" fontId="26" fillId="0" borderId="13" xfId="0" applyFont="1" applyBorder="1" applyAlignment="1" applyProtection="1">
      <alignment vertical="center" wrapText="1"/>
    </xf>
    <xf numFmtId="0" fontId="26" fillId="0" borderId="22" xfId="0" applyFont="1" applyBorder="1" applyAlignment="1" applyProtection="1">
      <alignment vertical="center" wrapText="1"/>
    </xf>
    <xf numFmtId="49" fontId="21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1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8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25" fillId="0" borderId="2" xfId="0" quotePrefix="1" applyFont="1" applyBorder="1" applyAlignment="1" applyProtection="1">
      <alignment horizontal="left" wrapText="1" indent="1"/>
    </xf>
    <xf numFmtId="0" fontId="25" fillId="0" borderId="6" xfId="0" applyFont="1" applyBorder="1" applyAlignment="1" applyProtection="1">
      <alignment vertical="center" wrapText="1"/>
    </xf>
    <xf numFmtId="0" fontId="19" fillId="0" borderId="22" xfId="3" applyFont="1" applyFill="1" applyBorder="1" applyAlignment="1" applyProtection="1">
      <alignment horizontal="left" vertical="center" wrapText="1" indent="1"/>
    </xf>
    <xf numFmtId="0" fontId="19" fillId="0" borderId="23" xfId="3" applyFont="1" applyFill="1" applyBorder="1" applyAlignment="1" applyProtection="1">
      <alignment vertical="center" wrapText="1"/>
    </xf>
    <xf numFmtId="164" fontId="19" fillId="0" borderId="24" xfId="3" applyNumberFormat="1" applyFont="1" applyFill="1" applyBorder="1" applyAlignment="1" applyProtection="1">
      <alignment horizontal="right" vertical="center" wrapText="1" indent="1"/>
    </xf>
    <xf numFmtId="0" fontId="21" fillId="0" borderId="30" xfId="3" applyFont="1" applyFill="1" applyBorder="1" applyAlignment="1" applyProtection="1">
      <alignment horizontal="left" vertical="center" wrapText="1" indent="7"/>
    </xf>
    <xf numFmtId="164" fontId="26" fillId="0" borderId="21" xfId="0" applyNumberFormat="1" applyFont="1" applyBorder="1" applyAlignment="1" applyProtection="1">
      <alignment horizontal="right" vertical="center" wrapText="1" indent="1"/>
      <protection locked="0"/>
    </xf>
    <xf numFmtId="0" fontId="19" fillId="0" borderId="13" xfId="3" applyFont="1" applyFill="1" applyBorder="1" applyAlignment="1" applyProtection="1">
      <alignment horizontal="left" vertical="center" wrapText="1"/>
    </xf>
    <xf numFmtId="164" fontId="31" fillId="0" borderId="1" xfId="0" applyNumberFormat="1" applyFont="1" applyFill="1" applyBorder="1" applyAlignment="1" applyProtection="1">
      <alignment horizontal="right" vertical="center" wrapText="1" indent="1"/>
    </xf>
    <xf numFmtId="49" fontId="27" fillId="0" borderId="13" xfId="3" applyNumberFormat="1" applyFont="1" applyFill="1" applyBorder="1" applyAlignment="1" applyProtection="1">
      <alignment horizontal="center" vertical="center" wrapText="1"/>
    </xf>
    <xf numFmtId="164" fontId="3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3" fillId="0" borderId="2" xfId="0" applyNumberFormat="1" applyFont="1" applyFill="1" applyBorder="1" applyAlignment="1" applyProtection="1">
      <alignment vertical="center" wrapText="1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164" fontId="3" fillId="0" borderId="16" xfId="0" applyNumberFormat="1" applyFont="1" applyFill="1" applyBorder="1" applyAlignment="1" applyProtection="1">
      <alignment vertical="center" wrapText="1"/>
    </xf>
    <xf numFmtId="164" fontId="3" fillId="0" borderId="7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22" xfId="0" applyNumberFormat="1" applyFont="1" applyFill="1" applyBorder="1" applyAlignment="1" applyProtection="1">
      <alignment horizontal="center" vertical="center" wrapText="1"/>
    </xf>
    <xf numFmtId="164" fontId="8" fillId="0" borderId="23" xfId="0" applyNumberFormat="1" applyFont="1" applyFill="1" applyBorder="1" applyAlignment="1" applyProtection="1">
      <alignment horizontal="center" vertical="center" wrapText="1"/>
    </xf>
    <xf numFmtId="164" fontId="19" fillId="0" borderId="17" xfId="3" applyNumberFormat="1" applyFont="1" applyFill="1" applyBorder="1" applyAlignment="1" applyProtection="1">
      <alignment horizontal="right" vertical="center" wrapText="1" indent="1"/>
    </xf>
    <xf numFmtId="0" fontId="19" fillId="0" borderId="7" xfId="3" applyFont="1" applyFill="1" applyBorder="1" applyAlignment="1" applyProtection="1">
      <alignment horizontal="center" vertical="center" wrapText="1"/>
    </xf>
    <xf numFmtId="0" fontId="19" fillId="0" borderId="1" xfId="3" applyFont="1" applyFill="1" applyBorder="1" applyAlignment="1" applyProtection="1">
      <alignment vertical="center" wrapText="1"/>
    </xf>
    <xf numFmtId="164" fontId="19" fillId="0" borderId="43" xfId="0" applyNumberFormat="1" applyFont="1" applyFill="1" applyBorder="1" applyAlignment="1" applyProtection="1">
      <alignment horizontal="right" vertical="center" wrapText="1" indent="1"/>
    </xf>
    <xf numFmtId="0" fontId="7" fillId="0" borderId="43" xfId="0" applyFont="1" applyFill="1" applyBorder="1" applyAlignment="1" applyProtection="1">
      <alignment horizontal="center" vertical="center" wrapText="1"/>
    </xf>
    <xf numFmtId="0" fontId="27" fillId="0" borderId="23" xfId="3" applyFont="1" applyFill="1" applyBorder="1" applyAlignment="1" applyProtection="1">
      <alignment horizontal="left" vertical="center" wrapText="1" indent="1"/>
    </xf>
    <xf numFmtId="164" fontId="27" fillId="0" borderId="24" xfId="0" applyNumberFormat="1" applyFont="1" applyFill="1" applyBorder="1" applyAlignment="1" applyProtection="1">
      <alignment horizontal="right" vertical="center" wrapText="1" indent="1"/>
    </xf>
    <xf numFmtId="49" fontId="8" fillId="0" borderId="60" xfId="0" applyNumberFormat="1" applyFont="1" applyFill="1" applyBorder="1" applyAlignment="1">
      <alignment horizontal="right" vertical="center"/>
    </xf>
    <xf numFmtId="49" fontId="8" fillId="0" borderId="59" xfId="0" applyNumberFormat="1" applyFont="1" applyFill="1" applyBorder="1" applyAlignment="1">
      <alignment horizontal="right" vertical="center"/>
    </xf>
    <xf numFmtId="164" fontId="11" fillId="0" borderId="0" xfId="3" applyNumberFormat="1" applyFill="1" applyProtection="1"/>
    <xf numFmtId="0" fontId="8" fillId="0" borderId="25" xfId="3" applyFont="1" applyFill="1" applyBorder="1" applyAlignment="1" applyProtection="1">
      <alignment horizontal="center" vertical="center" wrapText="1"/>
    </xf>
    <xf numFmtId="164" fontId="8" fillId="0" borderId="36" xfId="0" applyNumberFormat="1" applyFont="1" applyFill="1" applyBorder="1" applyAlignment="1" applyProtection="1">
      <alignment horizontal="center" vertical="center" wrapText="1"/>
    </xf>
    <xf numFmtId="164" fontId="19" fillId="0" borderId="61" xfId="0" applyNumberFormat="1" applyFont="1" applyFill="1" applyBorder="1" applyAlignment="1" applyProtection="1">
      <alignment horizontal="center" vertical="center" wrapText="1"/>
    </xf>
    <xf numFmtId="164" fontId="3" fillId="0" borderId="48" xfId="0" applyNumberFormat="1" applyFont="1" applyFill="1" applyBorder="1" applyAlignment="1" applyProtection="1">
      <alignment vertical="center" wrapText="1"/>
      <protection locked="0"/>
    </xf>
    <xf numFmtId="164" fontId="19" fillId="0" borderId="36" xfId="0" applyNumberFormat="1" applyFont="1" applyFill="1" applyBorder="1" applyAlignment="1" applyProtection="1">
      <alignment vertical="center" wrapText="1"/>
    </xf>
    <xf numFmtId="165" fontId="21" fillId="0" borderId="29" xfId="3" applyNumberFormat="1" applyFont="1" applyFill="1" applyBorder="1" applyAlignment="1" applyProtection="1">
      <alignment horizontal="right" vertical="center" wrapText="1" indent="1"/>
      <protection locked="0"/>
    </xf>
    <xf numFmtId="49" fontId="3" fillId="0" borderId="48" xfId="0" applyNumberFormat="1" applyFont="1" applyFill="1" applyBorder="1" applyAlignment="1" applyProtection="1">
      <alignment vertical="center" wrapText="1"/>
      <protection locked="0"/>
    </xf>
    <xf numFmtId="49" fontId="3" fillId="0" borderId="48" xfId="0" applyNumberFormat="1" applyFont="1" applyFill="1" applyBorder="1" applyAlignment="1" applyProtection="1">
      <alignment horizontal="right" vertical="center" wrapText="1"/>
      <protection locked="0"/>
    </xf>
    <xf numFmtId="164" fontId="3" fillId="0" borderId="62" xfId="0" applyNumberFormat="1" applyFont="1" applyFill="1" applyBorder="1" applyAlignment="1" applyProtection="1">
      <alignment vertical="center" wrapText="1"/>
      <protection locked="0"/>
    </xf>
    <xf numFmtId="164" fontId="8" fillId="0" borderId="61" xfId="0" applyNumberFormat="1" applyFont="1" applyFill="1" applyBorder="1" applyAlignment="1" applyProtection="1">
      <alignment horizontal="center" vertical="center" wrapText="1"/>
    </xf>
    <xf numFmtId="164" fontId="18" fillId="0" borderId="48" xfId="0" applyNumberFormat="1" applyFont="1" applyFill="1" applyBorder="1" applyAlignment="1" applyProtection="1">
      <alignment vertical="center" wrapText="1"/>
      <protection locked="0"/>
    </xf>
    <xf numFmtId="164" fontId="18" fillId="0" borderId="62" xfId="0" applyNumberFormat="1" applyFont="1" applyFill="1" applyBorder="1" applyAlignment="1" applyProtection="1">
      <alignment vertical="center" wrapText="1"/>
      <protection locked="0"/>
    </xf>
    <xf numFmtId="164" fontId="8" fillId="0" borderId="36" xfId="0" applyNumberFormat="1" applyFont="1" applyFill="1" applyBorder="1" applyAlignment="1" applyProtection="1">
      <alignment vertical="center" wrapText="1"/>
    </xf>
    <xf numFmtId="164" fontId="18" fillId="0" borderId="8" xfId="0" applyNumberFormat="1" applyFont="1" applyFill="1" applyBorder="1" applyAlignment="1" applyProtection="1">
      <alignment horizontal="left" vertical="center" wrapText="1"/>
      <protection locked="0"/>
    </xf>
    <xf numFmtId="164" fontId="8" fillId="0" borderId="41" xfId="0" applyNumberFormat="1" applyFont="1" applyFill="1" applyBorder="1" applyAlignment="1" applyProtection="1">
      <alignment horizontal="centerContinuous" vertical="center" wrapText="1"/>
    </xf>
    <xf numFmtId="164" fontId="8" fillId="0" borderId="41" xfId="0" applyNumberFormat="1" applyFont="1" applyFill="1" applyBorder="1" applyAlignment="1" applyProtection="1">
      <alignment horizontal="center" vertical="center" wrapText="1"/>
    </xf>
    <xf numFmtId="164" fontId="27" fillId="0" borderId="41" xfId="0" applyNumberFormat="1" applyFont="1" applyFill="1" applyBorder="1" applyAlignment="1" applyProtection="1">
      <alignment horizontal="center" vertical="center" wrapText="1"/>
    </xf>
    <xf numFmtId="164" fontId="21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63" xfId="0" applyNumberFormat="1" applyFont="1" applyFill="1" applyBorder="1" applyAlignment="1" applyProtection="1">
      <alignment horizontal="right" vertical="center" wrapText="1" indent="1"/>
      <protection locked="0"/>
    </xf>
    <xf numFmtId="164" fontId="21" fillId="0" borderId="64" xfId="0" applyNumberFormat="1" applyFont="1" applyFill="1" applyBorder="1" applyAlignment="1" applyProtection="1">
      <alignment horizontal="right" vertical="center" wrapText="1" indent="1"/>
      <protection locked="0"/>
    </xf>
    <xf numFmtId="164" fontId="28" fillId="0" borderId="65" xfId="0" applyNumberFormat="1" applyFont="1" applyFill="1" applyBorder="1" applyAlignment="1" applyProtection="1">
      <alignment horizontal="right" vertical="center" wrapText="1" indent="1"/>
      <protection locked="0"/>
    </xf>
    <xf numFmtId="164" fontId="31" fillId="0" borderId="5" xfId="0" applyNumberFormat="1" applyFont="1" applyFill="1" applyBorder="1" applyAlignment="1" applyProtection="1">
      <alignment horizontal="right" vertical="center" wrapText="1" indent="1"/>
    </xf>
    <xf numFmtId="164" fontId="8" fillId="0" borderId="43" xfId="0" applyNumberFormat="1" applyFont="1" applyFill="1" applyBorder="1" applyAlignment="1" applyProtection="1">
      <alignment horizontal="centerContinuous" vertical="center" wrapText="1"/>
    </xf>
    <xf numFmtId="164" fontId="8" fillId="0" borderId="39" xfId="0" applyNumberFormat="1" applyFont="1" applyFill="1" applyBorder="1" applyAlignment="1" applyProtection="1">
      <alignment horizontal="centerContinuous" vertical="center" wrapText="1"/>
    </xf>
    <xf numFmtId="165" fontId="19" fillId="0" borderId="21" xfId="3" applyNumberFormat="1" applyFont="1" applyFill="1" applyBorder="1" applyAlignment="1" applyProtection="1">
      <alignment horizontal="right" vertical="center" wrapText="1" indent="1"/>
    </xf>
    <xf numFmtId="165" fontId="21" fillId="0" borderId="16" xfId="3" applyNumberFormat="1" applyFont="1" applyFill="1" applyBorder="1" applyAlignment="1" applyProtection="1">
      <alignment horizontal="right" vertical="center" wrapText="1" indent="1"/>
      <protection locked="0"/>
    </xf>
    <xf numFmtId="165" fontId="21" fillId="0" borderId="18" xfId="3" applyNumberFormat="1" applyFont="1" applyFill="1" applyBorder="1" applyAlignment="1" applyProtection="1">
      <alignment horizontal="right" vertical="center" wrapText="1" indent="1"/>
      <protection locked="0"/>
    </xf>
    <xf numFmtId="165" fontId="27" fillId="0" borderId="21" xfId="3" applyNumberFormat="1" applyFont="1" applyFill="1" applyBorder="1" applyAlignment="1" applyProtection="1">
      <alignment horizontal="right" vertical="center" wrapText="1" indent="1"/>
    </xf>
    <xf numFmtId="165" fontId="21" fillId="0" borderId="29" xfId="3" applyNumberFormat="1" applyFont="1" applyFill="1" applyBorder="1" applyAlignment="1" applyProtection="1">
      <alignment horizontal="right" vertical="center" wrapText="1" indent="1"/>
    </xf>
    <xf numFmtId="165" fontId="28" fillId="0" borderId="16" xfId="3" applyNumberFormat="1" applyFont="1" applyFill="1" applyBorder="1" applyAlignment="1" applyProtection="1">
      <alignment horizontal="right" vertical="center" wrapText="1" indent="1"/>
      <protection locked="0"/>
    </xf>
    <xf numFmtId="165" fontId="28" fillId="0" borderId="18" xfId="3" applyNumberFormat="1" applyFont="1" applyFill="1" applyBorder="1" applyAlignment="1" applyProtection="1">
      <alignment horizontal="right" vertical="center" wrapText="1" indent="1"/>
      <protection locked="0"/>
    </xf>
    <xf numFmtId="165" fontId="28" fillId="0" borderId="29" xfId="3" applyNumberFormat="1" applyFont="1" applyFill="1" applyBorder="1" applyAlignment="1" applyProtection="1">
      <alignment horizontal="right" vertical="center" wrapText="1" indent="1"/>
      <protection locked="0"/>
    </xf>
    <xf numFmtId="165" fontId="19" fillId="0" borderId="21" xfId="3" applyNumberFormat="1" applyFont="1" applyFill="1" applyBorder="1" applyAlignment="1" applyProtection="1">
      <alignment horizontal="right" vertical="center" wrapText="1" indent="1"/>
      <protection locked="0"/>
    </xf>
    <xf numFmtId="165" fontId="19" fillId="0" borderId="32" xfId="3" applyNumberFormat="1" applyFont="1" applyFill="1" applyBorder="1" applyAlignment="1" applyProtection="1">
      <alignment horizontal="right" vertical="center" wrapText="1" indent="1"/>
    </xf>
    <xf numFmtId="165" fontId="21" fillId="0" borderId="20" xfId="3" applyNumberFormat="1" applyFont="1" applyFill="1" applyBorder="1" applyAlignment="1" applyProtection="1">
      <alignment horizontal="right" vertical="center" wrapText="1" indent="1"/>
      <protection locked="0"/>
    </xf>
    <xf numFmtId="165" fontId="21" fillId="0" borderId="31" xfId="3" applyNumberFormat="1" applyFont="1" applyFill="1" applyBorder="1" applyAlignment="1" applyProtection="1">
      <alignment horizontal="right" vertical="center" wrapText="1" indent="1"/>
      <protection locked="0"/>
    </xf>
    <xf numFmtId="165" fontId="19" fillId="0" borderId="24" xfId="3" applyNumberFormat="1" applyFont="1" applyFill="1" applyBorder="1" applyAlignment="1" applyProtection="1">
      <alignment horizontal="right" vertical="center" wrapText="1" indent="1"/>
    </xf>
    <xf numFmtId="165" fontId="21" fillId="0" borderId="44" xfId="3" applyNumberFormat="1" applyFont="1" applyFill="1" applyBorder="1" applyAlignment="1" applyProtection="1">
      <alignment horizontal="right" vertical="center" wrapText="1" indent="1"/>
      <protection locked="0"/>
    </xf>
    <xf numFmtId="165" fontId="21" fillId="0" borderId="46" xfId="3" applyNumberFormat="1" applyFont="1" applyFill="1" applyBorder="1" applyAlignment="1" applyProtection="1">
      <alignment horizontal="right" vertical="center" wrapText="1" indent="1"/>
      <protection locked="0"/>
    </xf>
    <xf numFmtId="165" fontId="26" fillId="0" borderId="21" xfId="0" applyNumberFormat="1" applyFont="1" applyBorder="1" applyAlignment="1" applyProtection="1">
      <alignment horizontal="right" vertical="center" wrapText="1" indent="1"/>
    </xf>
    <xf numFmtId="165" fontId="26" fillId="0" borderId="21" xfId="0" applyNumberFormat="1" applyFont="1" applyBorder="1" applyAlignment="1" applyProtection="1">
      <alignment horizontal="right" vertical="center" wrapText="1" indent="1"/>
      <protection locked="0"/>
    </xf>
    <xf numFmtId="165" fontId="24" fillId="0" borderId="21" xfId="0" quotePrefix="1" applyNumberFormat="1" applyFont="1" applyBorder="1" applyAlignment="1" applyProtection="1">
      <alignment horizontal="right" vertical="center" wrapText="1" indent="1"/>
    </xf>
    <xf numFmtId="165" fontId="21" fillId="0" borderId="37" xfId="0" applyNumberFormat="1" applyFont="1" applyFill="1" applyBorder="1" applyAlignment="1" applyProtection="1">
      <alignment horizontal="right" vertical="center" wrapText="1" indent="1"/>
      <protection locked="0"/>
    </xf>
    <xf numFmtId="165" fontId="21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165" fontId="21" fillId="0" borderId="63" xfId="0" applyNumberFormat="1" applyFont="1" applyFill="1" applyBorder="1" applyAlignment="1" applyProtection="1">
      <alignment horizontal="right" vertical="center" wrapText="1" indent="1"/>
      <protection locked="0"/>
    </xf>
    <xf numFmtId="165" fontId="21" fillId="0" borderId="64" xfId="0" applyNumberFormat="1" applyFont="1" applyFill="1" applyBorder="1" applyAlignment="1" applyProtection="1">
      <alignment horizontal="right" vertical="center" wrapText="1" indent="1"/>
      <protection locked="0"/>
    </xf>
    <xf numFmtId="165" fontId="27" fillId="0" borderId="41" xfId="0" applyNumberFormat="1" applyFont="1" applyFill="1" applyBorder="1" applyAlignment="1" applyProtection="1">
      <alignment horizontal="right" vertical="center" wrapText="1" indent="1"/>
    </xf>
    <xf numFmtId="165" fontId="31" fillId="0" borderId="65" xfId="0" applyNumberFormat="1" applyFont="1" applyFill="1" applyBorder="1" applyAlignment="1" applyProtection="1">
      <alignment horizontal="right" vertical="center" wrapText="1" indent="1"/>
    </xf>
    <xf numFmtId="165" fontId="28" fillId="0" borderId="5" xfId="0" applyNumberFormat="1" applyFont="1" applyFill="1" applyBorder="1" applyAlignment="1" applyProtection="1">
      <alignment horizontal="right" vertical="center" wrapText="1" indent="1"/>
      <protection locked="0"/>
    </xf>
    <xf numFmtId="165" fontId="28" fillId="0" borderId="65" xfId="0" applyNumberFormat="1" applyFont="1" applyFill="1" applyBorder="1" applyAlignment="1" applyProtection="1">
      <alignment horizontal="right" vertical="center" wrapText="1" indent="1"/>
      <protection locked="0"/>
    </xf>
    <xf numFmtId="165" fontId="31" fillId="0" borderId="5" xfId="0" applyNumberFormat="1" applyFont="1" applyFill="1" applyBorder="1" applyAlignment="1" applyProtection="1">
      <alignment horizontal="right" vertical="center" wrapText="1" indent="1"/>
    </xf>
    <xf numFmtId="165" fontId="30" fillId="0" borderId="43" xfId="0" applyNumberFormat="1" applyFont="1" applyFill="1" applyBorder="1" applyAlignment="1" applyProtection="1">
      <alignment horizontal="right" vertical="center" wrapText="1" indent="1"/>
    </xf>
    <xf numFmtId="165" fontId="21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5" fontId="21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5" fontId="21" fillId="0" borderId="18" xfId="0" applyNumberFormat="1" applyFont="1" applyFill="1" applyBorder="1" applyAlignment="1" applyProtection="1">
      <alignment horizontal="right" vertical="center" wrapText="1" indent="1"/>
      <protection locked="0"/>
    </xf>
    <xf numFmtId="165" fontId="27" fillId="0" borderId="21" xfId="0" applyNumberFormat="1" applyFont="1" applyFill="1" applyBorder="1" applyAlignment="1" applyProtection="1">
      <alignment horizontal="right" vertical="center" wrapText="1" indent="1"/>
    </xf>
    <xf numFmtId="165" fontId="28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5" fontId="28" fillId="0" borderId="16" xfId="0" applyNumberFormat="1" applyFont="1" applyFill="1" applyBorder="1" applyAlignment="1" applyProtection="1">
      <alignment horizontal="right" vertical="center" wrapText="1" indent="1"/>
      <protection locked="0"/>
    </xf>
    <xf numFmtId="165" fontId="30" fillId="0" borderId="39" xfId="0" applyNumberFormat="1" applyFont="1" applyFill="1" applyBorder="1" applyAlignment="1" applyProtection="1">
      <alignment horizontal="right" vertical="center" wrapText="1" indent="1"/>
    </xf>
    <xf numFmtId="164" fontId="8" fillId="0" borderId="42" xfId="0" applyNumberFormat="1" applyFont="1" applyFill="1" applyBorder="1" applyAlignment="1" applyProtection="1">
      <alignment horizontal="centerContinuous" vertical="center" wrapText="1"/>
    </xf>
    <xf numFmtId="164" fontId="8" fillId="0" borderId="25" xfId="0" applyNumberFormat="1" applyFont="1" applyFill="1" applyBorder="1" applyAlignment="1" applyProtection="1">
      <alignment horizontal="centerContinuous" vertical="center" wrapText="1"/>
    </xf>
    <xf numFmtId="165" fontId="21" fillId="0" borderId="3" xfId="0" applyNumberFormat="1" applyFont="1" applyFill="1" applyBorder="1" applyAlignment="1" applyProtection="1">
      <alignment horizontal="right" vertical="center" wrapText="1" indent="1"/>
      <protection locked="0"/>
    </xf>
    <xf numFmtId="165" fontId="21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5" fontId="21" fillId="0" borderId="48" xfId="0" applyNumberFormat="1" applyFont="1" applyFill="1" applyBorder="1" applyAlignment="1" applyProtection="1">
      <alignment horizontal="right" vertical="center" wrapText="1" indent="1"/>
      <protection locked="0"/>
    </xf>
    <xf numFmtId="165" fontId="21" fillId="0" borderId="53" xfId="0" applyNumberFormat="1" applyFont="1" applyFill="1" applyBorder="1" applyAlignment="1" applyProtection="1">
      <alignment horizontal="right" vertical="center" wrapText="1" indent="1"/>
      <protection locked="0"/>
    </xf>
    <xf numFmtId="165" fontId="27" fillId="0" borderId="14" xfId="0" applyNumberFormat="1" applyFont="1" applyFill="1" applyBorder="1" applyAlignment="1" applyProtection="1">
      <alignment horizontal="right" vertical="center" wrapText="1" indent="1"/>
    </xf>
    <xf numFmtId="165" fontId="31" fillId="0" borderId="3" xfId="0" applyNumberFormat="1" applyFont="1" applyFill="1" applyBorder="1" applyAlignment="1" applyProtection="1">
      <alignment horizontal="right" vertical="center" wrapText="1" indent="1"/>
    </xf>
    <xf numFmtId="165" fontId="28" fillId="0" borderId="2" xfId="0" applyNumberFormat="1" applyFont="1" applyFill="1" applyBorder="1" applyAlignment="1" applyProtection="1">
      <alignment horizontal="right" vertical="center" wrapText="1" indent="1"/>
      <protection locked="0"/>
    </xf>
    <xf numFmtId="165" fontId="31" fillId="0" borderId="2" xfId="0" applyNumberFormat="1" applyFont="1" applyFill="1" applyBorder="1" applyAlignment="1" applyProtection="1">
      <alignment horizontal="right" vertical="center" wrapText="1" indent="1"/>
    </xf>
    <xf numFmtId="165" fontId="21" fillId="0" borderId="17" xfId="0" applyNumberFormat="1" applyFont="1" applyFill="1" applyBorder="1" applyAlignment="1" applyProtection="1">
      <alignment horizontal="right" vertical="center" wrapText="1" indent="1"/>
      <protection locked="0"/>
    </xf>
    <xf numFmtId="165" fontId="28" fillId="0" borderId="29" xfId="0" applyNumberFormat="1" applyFont="1" applyFill="1" applyBorder="1" applyAlignment="1" applyProtection="1">
      <alignment horizontal="right" vertical="center" wrapText="1" indent="1"/>
      <protection locked="0"/>
    </xf>
    <xf numFmtId="165" fontId="19" fillId="0" borderId="17" xfId="3" applyNumberFormat="1" applyFont="1" applyFill="1" applyBorder="1" applyAlignment="1" applyProtection="1">
      <alignment horizontal="right" vertical="center" wrapText="1" indent="1"/>
    </xf>
    <xf numFmtId="165" fontId="27" fillId="0" borderId="24" xfId="0" applyNumberFormat="1" applyFont="1" applyFill="1" applyBorder="1" applyAlignment="1" applyProtection="1">
      <alignment horizontal="right" vertical="center" wrapText="1" indent="1"/>
    </xf>
    <xf numFmtId="165" fontId="27" fillId="0" borderId="21" xfId="0" applyNumberFormat="1" applyFont="1" applyFill="1" applyBorder="1" applyAlignment="1" applyProtection="1">
      <alignment horizontal="right" vertical="center" wrapText="1" indent="1"/>
      <protection locked="0"/>
    </xf>
    <xf numFmtId="165" fontId="19" fillId="0" borderId="21" xfId="0" applyNumberFormat="1" applyFont="1" applyFill="1" applyBorder="1" applyAlignment="1" applyProtection="1">
      <alignment horizontal="right" vertical="center" wrapText="1" indent="1"/>
    </xf>
    <xf numFmtId="165" fontId="21" fillId="0" borderId="20" xfId="0" applyNumberFormat="1" applyFont="1" applyFill="1" applyBorder="1" applyAlignment="1" applyProtection="1">
      <alignment horizontal="right" vertical="center" wrapText="1" indent="1"/>
      <protection locked="0"/>
    </xf>
    <xf numFmtId="165" fontId="28" fillId="0" borderId="31" xfId="0" applyNumberFormat="1" applyFont="1" applyFill="1" applyBorder="1" applyAlignment="1" applyProtection="1">
      <alignment horizontal="right" vertical="center" wrapText="1" indent="1"/>
      <protection locked="0"/>
    </xf>
    <xf numFmtId="165" fontId="27" fillId="0" borderId="39" xfId="0" applyNumberFormat="1" applyFont="1" applyFill="1" applyBorder="1" applyAlignment="1" applyProtection="1">
      <alignment horizontal="right" vertical="center" wrapText="1" indent="1"/>
      <protection locked="0"/>
    </xf>
    <xf numFmtId="165" fontId="27" fillId="0" borderId="39" xfId="0" applyNumberFormat="1" applyFont="1" applyFill="1" applyBorder="1" applyAlignment="1" applyProtection="1">
      <alignment horizontal="right" vertical="center" wrapText="1" indent="1"/>
    </xf>
    <xf numFmtId="165" fontId="19" fillId="0" borderId="39" xfId="0" applyNumberFormat="1" applyFont="1" applyFill="1" applyBorder="1" applyAlignment="1" applyProtection="1">
      <alignment horizontal="right" vertical="center" wrapText="1" indent="1"/>
    </xf>
    <xf numFmtId="0" fontId="10" fillId="0" borderId="0" xfId="0" applyFont="1" applyFill="1" applyAlignment="1" applyProtection="1">
      <alignment horizontal="center" vertical="center" wrapText="1"/>
    </xf>
    <xf numFmtId="165" fontId="21" fillId="0" borderId="45" xfId="3" applyNumberFormat="1" applyFont="1" applyFill="1" applyBorder="1" applyAlignment="1" applyProtection="1">
      <alignment horizontal="right" vertical="center" wrapText="1" indent="1"/>
      <protection locked="0"/>
    </xf>
    <xf numFmtId="0" fontId="24" fillId="0" borderId="32" xfId="0" applyFont="1" applyFill="1" applyBorder="1" applyAlignment="1" applyProtection="1">
      <alignment horizontal="center" vertical="center" wrapText="1"/>
    </xf>
    <xf numFmtId="165" fontId="25" fillId="0" borderId="54" xfId="0" applyNumberFormat="1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Alignment="1">
      <alignment horizontal="center"/>
    </xf>
    <xf numFmtId="0" fontId="22" fillId="0" borderId="0" xfId="0" applyFont="1" applyFill="1" applyAlignment="1">
      <alignment horizontal="right"/>
    </xf>
    <xf numFmtId="0" fontId="4" fillId="0" borderId="13" xfId="0" applyFont="1" applyFill="1" applyBorder="1" applyAlignment="1">
      <alignment horizontal="center" vertical="center" wrapText="1"/>
    </xf>
    <xf numFmtId="0" fontId="5" fillId="0" borderId="14" xfId="0" applyFont="1" applyFill="1" applyBorder="1" applyAlignment="1">
      <alignment horizontal="center" vertical="center"/>
    </xf>
    <xf numFmtId="0" fontId="5" fillId="0" borderId="21" xfId="0" applyFont="1" applyFill="1" applyBorder="1" applyAlignment="1">
      <alignment horizontal="center" vertical="center" wrapText="1"/>
    </xf>
    <xf numFmtId="0" fontId="0" fillId="0" borderId="9" xfId="0" applyFill="1" applyBorder="1" applyAlignment="1">
      <alignment horizontal="center" vertical="center"/>
    </xf>
    <xf numFmtId="0" fontId="0" fillId="0" borderId="3" xfId="0" applyFill="1" applyBorder="1" applyAlignment="1" applyProtection="1">
      <alignment horizontal="left" vertical="center" wrapText="1" indent="1"/>
      <protection locked="0"/>
    </xf>
    <xf numFmtId="166" fontId="29" fillId="0" borderId="29" xfId="0" applyNumberFormat="1" applyFont="1" applyFill="1" applyBorder="1" applyAlignment="1" applyProtection="1">
      <alignment horizontal="right" vertical="center"/>
    </xf>
    <xf numFmtId="0" fontId="0" fillId="0" borderId="8" xfId="0" applyFill="1" applyBorder="1" applyAlignment="1">
      <alignment horizontal="center" vertical="center"/>
    </xf>
    <xf numFmtId="0" fontId="39" fillId="0" borderId="2" xfId="0" applyFont="1" applyFill="1" applyBorder="1" applyAlignment="1">
      <alignment horizontal="left" vertical="center" indent="5"/>
    </xf>
    <xf numFmtId="166" fontId="40" fillId="0" borderId="16" xfId="0" applyNumberFormat="1" applyFont="1" applyFill="1" applyBorder="1" applyAlignment="1" applyProtection="1">
      <alignment horizontal="right" vertical="center"/>
      <protection locked="0"/>
    </xf>
    <xf numFmtId="0" fontId="1" fillId="0" borderId="2" xfId="0" applyFont="1" applyFill="1" applyBorder="1" applyAlignment="1">
      <alignment horizontal="left" vertical="center" indent="1"/>
    </xf>
    <xf numFmtId="0" fontId="0" fillId="0" borderId="10" xfId="0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 indent="1"/>
    </xf>
    <xf numFmtId="166" fontId="40" fillId="0" borderId="18" xfId="0" applyNumberFormat="1" applyFont="1" applyFill="1" applyBorder="1" applyAlignment="1" applyProtection="1">
      <alignment horizontal="right" vertical="center"/>
      <protection locked="0"/>
    </xf>
    <xf numFmtId="0" fontId="0" fillId="0" borderId="11" xfId="0" applyFill="1" applyBorder="1" applyAlignment="1">
      <alignment horizontal="center" vertical="center"/>
    </xf>
    <xf numFmtId="0" fontId="0" fillId="0" borderId="4" xfId="0" applyFill="1" applyBorder="1" applyAlignment="1" applyProtection="1">
      <alignment horizontal="left" vertical="center" wrapText="1" indent="1"/>
      <protection locked="0"/>
    </xf>
    <xf numFmtId="166" fontId="29" fillId="0" borderId="20" xfId="0" applyNumberFormat="1" applyFont="1" applyFill="1" applyBorder="1" applyAlignment="1" applyProtection="1">
      <alignment horizontal="right" vertical="center"/>
    </xf>
    <xf numFmtId="0" fontId="0" fillId="0" borderId="12" xfId="0" applyFill="1" applyBorder="1" applyAlignment="1">
      <alignment horizontal="center" vertical="center"/>
    </xf>
    <xf numFmtId="0" fontId="39" fillId="0" borderId="30" xfId="0" applyFont="1" applyFill="1" applyBorder="1" applyAlignment="1">
      <alignment horizontal="left" vertical="center" indent="5"/>
    </xf>
    <xf numFmtId="166" fontId="40" fillId="0" borderId="31" xfId="0" applyNumberFormat="1" applyFont="1" applyFill="1" applyBorder="1" applyAlignment="1" applyProtection="1">
      <alignment horizontal="right" vertical="center"/>
      <protection locked="0"/>
    </xf>
    <xf numFmtId="0" fontId="41" fillId="0" borderId="0" xfId="4" applyFill="1" applyProtection="1"/>
    <xf numFmtId="0" fontId="42" fillId="0" borderId="0" xfId="4" applyFont="1" applyFill="1" applyProtection="1"/>
    <xf numFmtId="0" fontId="45" fillId="0" borderId="12" xfId="4" applyFont="1" applyFill="1" applyBorder="1" applyAlignment="1" applyProtection="1">
      <alignment horizontal="center" vertical="center" wrapText="1"/>
    </xf>
    <xf numFmtId="0" fontId="45" fillId="0" borderId="30" xfId="4" applyFont="1" applyFill="1" applyBorder="1" applyAlignment="1" applyProtection="1">
      <alignment horizontal="center" vertical="center" wrapText="1"/>
    </xf>
    <xf numFmtId="0" fontId="45" fillId="0" borderId="31" xfId="4" applyFont="1" applyFill="1" applyBorder="1" applyAlignment="1" applyProtection="1">
      <alignment horizontal="center" vertical="center" wrapText="1"/>
    </xf>
    <xf numFmtId="0" fontId="26" fillId="0" borderId="11" xfId="4" applyFont="1" applyFill="1" applyBorder="1" applyAlignment="1" applyProtection="1">
      <alignment vertical="center" wrapText="1"/>
    </xf>
    <xf numFmtId="167" fontId="21" fillId="0" borderId="4" xfId="5" applyNumberFormat="1" applyFont="1" applyFill="1" applyBorder="1" applyAlignment="1" applyProtection="1">
      <alignment horizontal="center" vertical="center"/>
    </xf>
    <xf numFmtId="168" fontId="32" fillId="0" borderId="4" xfId="4" applyNumberFormat="1" applyFont="1" applyFill="1" applyBorder="1" applyAlignment="1" applyProtection="1">
      <alignment horizontal="right" vertical="center" wrapText="1"/>
      <protection locked="0"/>
    </xf>
    <xf numFmtId="168" fontId="32" fillId="0" borderId="20" xfId="4" applyNumberFormat="1" applyFont="1" applyFill="1" applyBorder="1" applyAlignment="1" applyProtection="1">
      <alignment horizontal="right" vertical="center" wrapText="1"/>
      <protection locked="0"/>
    </xf>
    <xf numFmtId="0" fontId="26" fillId="0" borderId="8" xfId="4" applyFont="1" applyFill="1" applyBorder="1" applyAlignment="1" applyProtection="1">
      <alignment vertical="center" wrapText="1"/>
    </xf>
    <xf numFmtId="167" fontId="21" fillId="0" borderId="2" xfId="5" applyNumberFormat="1" applyFont="1" applyFill="1" applyBorder="1" applyAlignment="1" applyProtection="1">
      <alignment horizontal="center" vertical="center"/>
    </xf>
    <xf numFmtId="168" fontId="32" fillId="0" borderId="2" xfId="4" applyNumberFormat="1" applyFont="1" applyFill="1" applyBorder="1" applyAlignment="1" applyProtection="1">
      <alignment horizontal="right" vertical="center" wrapText="1"/>
    </xf>
    <xf numFmtId="168" fontId="32" fillId="0" borderId="16" xfId="4" applyNumberFormat="1" applyFont="1" applyFill="1" applyBorder="1" applyAlignment="1" applyProtection="1">
      <alignment horizontal="right" vertical="center" wrapText="1"/>
    </xf>
    <xf numFmtId="0" fontId="46" fillId="0" borderId="8" xfId="4" applyFont="1" applyFill="1" applyBorder="1" applyAlignment="1" applyProtection="1">
      <alignment horizontal="left" vertical="center" wrapText="1" indent="1"/>
    </xf>
    <xf numFmtId="168" fontId="47" fillId="0" borderId="2" xfId="4" applyNumberFormat="1" applyFont="1" applyFill="1" applyBorder="1" applyAlignment="1" applyProtection="1">
      <alignment horizontal="right" vertical="center" wrapText="1"/>
      <protection locked="0"/>
    </xf>
    <xf numFmtId="168" fontId="47" fillId="0" borderId="16" xfId="4" applyNumberFormat="1" applyFont="1" applyFill="1" applyBorder="1" applyAlignment="1" applyProtection="1">
      <alignment horizontal="right" vertical="center" wrapText="1"/>
      <protection locked="0"/>
    </xf>
    <xf numFmtId="168" fontId="25" fillId="0" borderId="2" xfId="4" applyNumberFormat="1" applyFont="1" applyFill="1" applyBorder="1" applyAlignment="1" applyProtection="1">
      <alignment horizontal="right" vertical="center" wrapText="1"/>
      <protection locked="0"/>
    </xf>
    <xf numFmtId="168" fontId="25" fillId="0" borderId="16" xfId="4" applyNumberFormat="1" applyFont="1" applyFill="1" applyBorder="1" applyAlignment="1" applyProtection="1">
      <alignment horizontal="right" vertical="center" wrapText="1"/>
      <protection locked="0"/>
    </xf>
    <xf numFmtId="168" fontId="25" fillId="0" borderId="2" xfId="4" applyNumberFormat="1" applyFont="1" applyFill="1" applyBorder="1" applyAlignment="1" applyProtection="1">
      <alignment horizontal="right" vertical="center" wrapText="1"/>
    </xf>
    <xf numFmtId="168" fontId="25" fillId="0" borderId="16" xfId="4" applyNumberFormat="1" applyFont="1" applyFill="1" applyBorder="1" applyAlignment="1" applyProtection="1">
      <alignment horizontal="right" vertical="center" wrapText="1"/>
    </xf>
    <xf numFmtId="0" fontId="26" fillId="0" borderId="12" xfId="4" applyFont="1" applyFill="1" applyBorder="1" applyAlignment="1" applyProtection="1">
      <alignment vertical="center" wrapText="1"/>
    </xf>
    <xf numFmtId="167" fontId="21" fillId="0" borderId="30" xfId="5" applyNumberFormat="1" applyFont="1" applyFill="1" applyBorder="1" applyAlignment="1" applyProtection="1">
      <alignment horizontal="center" vertical="center"/>
    </xf>
    <xf numFmtId="168" fontId="32" fillId="0" borderId="30" xfId="4" applyNumberFormat="1" applyFont="1" applyFill="1" applyBorder="1" applyAlignment="1" applyProtection="1">
      <alignment horizontal="right" vertical="center" wrapText="1"/>
    </xf>
    <xf numFmtId="168" fontId="32" fillId="0" borderId="31" xfId="4" applyNumberFormat="1" applyFont="1" applyFill="1" applyBorder="1" applyAlignment="1" applyProtection="1">
      <alignment horizontal="right" vertical="center" wrapText="1"/>
    </xf>
    <xf numFmtId="0" fontId="1" fillId="0" borderId="0" xfId="5" applyFill="1" applyAlignment="1" applyProtection="1">
      <alignment vertical="center"/>
    </xf>
    <xf numFmtId="0" fontId="18" fillId="0" borderId="0" xfId="5" applyFont="1" applyFill="1" applyAlignment="1" applyProtection="1">
      <alignment horizontal="center" vertical="center"/>
    </xf>
    <xf numFmtId="0" fontId="1" fillId="0" borderId="0" xfId="5" applyFill="1" applyAlignment="1" applyProtection="1">
      <alignment vertical="center" wrapText="1"/>
    </xf>
    <xf numFmtId="0" fontId="41" fillId="0" borderId="0" xfId="4" applyFont="1" applyFill="1" applyAlignment="1" applyProtection="1"/>
    <xf numFmtId="3" fontId="41" fillId="0" borderId="0" xfId="4" applyNumberFormat="1" applyFont="1" applyFill="1" applyProtection="1"/>
    <xf numFmtId="0" fontId="41" fillId="0" borderId="0" xfId="4" applyFont="1" applyFill="1" applyProtection="1"/>
    <xf numFmtId="0" fontId="25" fillId="0" borderId="0" xfId="4" applyFont="1" applyFill="1" applyProtection="1"/>
    <xf numFmtId="169" fontId="19" fillId="0" borderId="31" xfId="5" applyNumberFormat="1" applyFont="1" applyFill="1" applyBorder="1" applyAlignment="1" applyProtection="1">
      <alignment vertical="center"/>
    </xf>
    <xf numFmtId="0" fontId="19" fillId="0" borderId="12" xfId="5" applyFont="1" applyFill="1" applyBorder="1" applyAlignment="1" applyProtection="1">
      <alignment horizontal="left" vertical="center" wrapText="1"/>
    </xf>
    <xf numFmtId="169" fontId="21" fillId="0" borderId="16" xfId="5" applyNumberFormat="1" applyFont="1" applyFill="1" applyBorder="1" applyAlignment="1" applyProtection="1">
      <alignment vertical="center"/>
      <protection locked="0"/>
    </xf>
    <xf numFmtId="0" fontId="14" fillId="0" borderId="0" xfId="5" applyFont="1" applyFill="1" applyAlignment="1" applyProtection="1">
      <alignment vertical="center"/>
    </xf>
    <xf numFmtId="169" fontId="19" fillId="0" borderId="16" xfId="5" applyNumberFormat="1" applyFont="1" applyFill="1" applyBorder="1" applyAlignment="1" applyProtection="1">
      <alignment vertical="center"/>
    </xf>
    <xf numFmtId="169" fontId="19" fillId="0" borderId="16" xfId="5" applyNumberFormat="1" applyFont="1" applyFill="1" applyBorder="1" applyAlignment="1" applyProtection="1">
      <alignment vertical="center"/>
      <protection locked="0"/>
    </xf>
    <xf numFmtId="169" fontId="21" fillId="0" borderId="29" xfId="5" applyNumberFormat="1" applyFont="1" applyFill="1" applyBorder="1" applyAlignment="1" applyProtection="1">
      <alignment vertical="center"/>
      <protection locked="0"/>
    </xf>
    <xf numFmtId="167" fontId="21" fillId="0" borderId="3" xfId="5" applyNumberFormat="1" applyFont="1" applyFill="1" applyBorder="1" applyAlignment="1" applyProtection="1">
      <alignment horizontal="center" vertical="center"/>
    </xf>
    <xf numFmtId="49" fontId="14" fillId="0" borderId="0" xfId="5" applyNumberFormat="1" applyFont="1" applyFill="1" applyAlignment="1" applyProtection="1">
      <alignment horizontal="center" vertical="center"/>
    </xf>
    <xf numFmtId="49" fontId="19" fillId="0" borderId="31" xfId="5" applyNumberFormat="1" applyFont="1" applyFill="1" applyBorder="1" applyAlignment="1" applyProtection="1">
      <alignment horizontal="center" vertical="center"/>
    </xf>
    <xf numFmtId="49" fontId="19" fillId="0" borderId="30" xfId="5" applyNumberFormat="1" applyFont="1" applyFill="1" applyBorder="1" applyAlignment="1" applyProtection="1">
      <alignment horizontal="center" vertical="center"/>
    </xf>
    <xf numFmtId="49" fontId="19" fillId="0" borderId="12" xfId="5" applyNumberFormat="1" applyFont="1" applyFill="1" applyBorder="1" applyAlignment="1" applyProtection="1">
      <alignment horizontal="center" vertical="center" wrapText="1"/>
    </xf>
    <xf numFmtId="0" fontId="1" fillId="0" borderId="0" xfId="5" applyFill="1" applyAlignment="1" applyProtection="1">
      <alignment horizontal="center" vertical="center"/>
    </xf>
    <xf numFmtId="164" fontId="21" fillId="0" borderId="16" xfId="0" applyNumberFormat="1" applyFont="1" applyFill="1" applyBorder="1" applyAlignment="1" applyProtection="1">
      <alignment horizontal="right" vertical="center" wrapText="1"/>
    </xf>
    <xf numFmtId="49" fontId="3" fillId="0" borderId="62" xfId="0" applyNumberFormat="1" applyFont="1" applyFill="1" applyBorder="1" applyAlignment="1" applyProtection="1">
      <alignment horizontal="right" vertical="center" wrapText="1"/>
      <protection locked="0"/>
    </xf>
    <xf numFmtId="49" fontId="18" fillId="0" borderId="48" xfId="0" applyNumberFormat="1" applyFont="1" applyFill="1" applyBorder="1" applyAlignment="1" applyProtection="1">
      <alignment horizontal="right" vertical="center" wrapText="1"/>
      <protection locked="0"/>
    </xf>
    <xf numFmtId="165" fontId="25" fillId="0" borderId="17" xfId="0" applyNumberFormat="1" applyFont="1" applyFill="1" applyBorder="1" applyAlignment="1" applyProtection="1">
      <alignment horizontal="right" vertical="center" wrapText="1"/>
      <protection locked="0"/>
    </xf>
    <xf numFmtId="165" fontId="21" fillId="0" borderId="25" xfId="3" applyNumberFormat="1" applyFont="1" applyFill="1" applyBorder="1" applyAlignment="1" applyProtection="1">
      <alignment horizontal="right" vertical="center" wrapText="1" indent="1"/>
      <protection locked="0"/>
    </xf>
    <xf numFmtId="164" fontId="7" fillId="0" borderId="0" xfId="3" applyNumberFormat="1" applyFont="1" applyFill="1" applyBorder="1" applyAlignment="1" applyProtection="1">
      <alignment horizontal="center" vertical="center"/>
    </xf>
    <xf numFmtId="164" fontId="33" fillId="0" borderId="38" xfId="3" applyNumberFormat="1" applyFont="1" applyFill="1" applyBorder="1" applyAlignment="1" applyProtection="1">
      <alignment horizontal="left" vertical="center"/>
    </xf>
    <xf numFmtId="164" fontId="33" fillId="0" borderId="38" xfId="3" applyNumberFormat="1" applyFont="1" applyFill="1" applyBorder="1" applyAlignment="1" applyProtection="1">
      <alignment horizontal="left"/>
    </xf>
    <xf numFmtId="0" fontId="23" fillId="0" borderId="0" xfId="3" applyFont="1" applyFill="1" applyAlignment="1" applyProtection="1">
      <alignment horizontal="center"/>
    </xf>
    <xf numFmtId="0" fontId="6" fillId="0" borderId="38" xfId="0" applyFont="1" applyFill="1" applyBorder="1" applyAlignment="1" applyProtection="1">
      <alignment horizontal="right"/>
    </xf>
    <xf numFmtId="0" fontId="6" fillId="0" borderId="38" xfId="0" applyFont="1" applyFill="1" applyBorder="1" applyAlignment="1" applyProtection="1">
      <alignment horizontal="right" vertical="center"/>
    </xf>
    <xf numFmtId="164" fontId="33" fillId="0" borderId="52" xfId="3" applyNumberFormat="1" applyFont="1" applyFill="1" applyBorder="1" applyAlignment="1" applyProtection="1">
      <alignment horizontal="center" vertical="center"/>
    </xf>
    <xf numFmtId="164" fontId="33" fillId="0" borderId="38" xfId="3" applyNumberFormat="1" applyFont="1" applyFill="1" applyBorder="1" applyAlignment="1" applyProtection="1">
      <alignment horizontal="center" vertical="center"/>
    </xf>
    <xf numFmtId="164" fontId="33" fillId="0" borderId="60" xfId="3" applyNumberFormat="1" applyFont="1" applyFill="1" applyBorder="1" applyAlignment="1" applyProtection="1">
      <alignment horizontal="center" vertical="center"/>
    </xf>
    <xf numFmtId="164" fontId="33" fillId="0" borderId="59" xfId="3" applyNumberFormat="1" applyFont="1" applyFill="1" applyBorder="1" applyAlignment="1" applyProtection="1">
      <alignment horizontal="center" vertical="center"/>
    </xf>
    <xf numFmtId="0" fontId="6" fillId="0" borderId="42" xfId="0" applyFont="1" applyFill="1" applyBorder="1" applyAlignment="1" applyProtection="1">
      <alignment horizontal="center" vertical="center"/>
    </xf>
    <xf numFmtId="0" fontId="6" fillId="0" borderId="43" xfId="0" applyFont="1" applyFill="1" applyBorder="1" applyAlignment="1" applyProtection="1">
      <alignment horizontal="center" vertical="center"/>
    </xf>
    <xf numFmtId="0" fontId="6" fillId="0" borderId="39" xfId="0" applyFont="1" applyFill="1" applyBorder="1" applyAlignment="1" applyProtection="1">
      <alignment horizontal="center" vertical="center"/>
    </xf>
    <xf numFmtId="0" fontId="8" fillId="0" borderId="52" xfId="3" applyFont="1" applyFill="1" applyBorder="1" applyAlignment="1" applyProtection="1">
      <alignment horizontal="center" vertical="center" wrapText="1"/>
    </xf>
    <xf numFmtId="0" fontId="8" fillId="0" borderId="38" xfId="3" applyFont="1" applyFill="1" applyBorder="1" applyAlignment="1" applyProtection="1">
      <alignment horizontal="center" vertical="center" wrapText="1"/>
    </xf>
    <xf numFmtId="0" fontId="6" fillId="0" borderId="42" xfId="0" applyFont="1" applyFill="1" applyBorder="1" applyAlignment="1" applyProtection="1">
      <alignment horizontal="center"/>
    </xf>
    <xf numFmtId="0" fontId="6" fillId="0" borderId="43" xfId="0" applyFont="1" applyFill="1" applyBorder="1" applyAlignment="1" applyProtection="1">
      <alignment horizontal="center"/>
    </xf>
    <xf numFmtId="0" fontId="6" fillId="0" borderId="39" xfId="0" applyFont="1" applyFill="1" applyBorder="1" applyAlignment="1" applyProtection="1">
      <alignment horizontal="center"/>
    </xf>
    <xf numFmtId="164" fontId="29" fillId="0" borderId="60" xfId="0" applyNumberFormat="1" applyFont="1" applyFill="1" applyBorder="1" applyAlignment="1" applyProtection="1">
      <alignment horizontal="center" vertical="center" wrapText="1"/>
    </xf>
    <xf numFmtId="164" fontId="29" fillId="0" borderId="59" xfId="0" applyNumberFormat="1" applyFont="1" applyFill="1" applyBorder="1" applyAlignment="1" applyProtection="1">
      <alignment horizontal="center" vertical="center" wrapText="1"/>
    </xf>
    <xf numFmtId="164" fontId="17" fillId="0" borderId="0" xfId="0" applyNumberFormat="1" applyFont="1" applyFill="1" applyAlignment="1" applyProtection="1">
      <alignment horizontal="center" textRotation="180" wrapText="1"/>
    </xf>
    <xf numFmtId="164" fontId="38" fillId="0" borderId="52" xfId="0" applyNumberFormat="1" applyFont="1" applyFill="1" applyBorder="1" applyAlignment="1" applyProtection="1">
      <alignment horizontal="center" vertical="center" wrapText="1"/>
    </xf>
    <xf numFmtId="164" fontId="6" fillId="0" borderId="38" xfId="0" applyNumberFormat="1" applyFont="1" applyFill="1" applyBorder="1" applyAlignment="1" applyProtection="1">
      <alignment horizontal="right" vertical="center"/>
    </xf>
    <xf numFmtId="164" fontId="29" fillId="0" borderId="58" xfId="0" applyNumberFormat="1" applyFont="1" applyFill="1" applyBorder="1" applyAlignment="1" applyProtection="1">
      <alignment horizontal="center" vertical="center" wrapText="1"/>
    </xf>
    <xf numFmtId="164" fontId="29" fillId="0" borderId="66" xfId="0" applyNumberFormat="1" applyFont="1" applyFill="1" applyBorder="1" applyAlignment="1" applyProtection="1">
      <alignment horizontal="center" vertical="center" wrapText="1"/>
    </xf>
    <xf numFmtId="164" fontId="23" fillId="0" borderId="0" xfId="0" applyNumberFormat="1" applyFont="1" applyFill="1" applyAlignment="1">
      <alignment horizontal="center" vertical="center" wrapText="1"/>
    </xf>
    <xf numFmtId="0" fontId="8" fillId="0" borderId="42" xfId="0" applyFont="1" applyFill="1" applyBorder="1" applyAlignment="1" applyProtection="1">
      <alignment horizontal="center" vertical="center" wrapText="1"/>
    </xf>
    <xf numFmtId="0" fontId="8" fillId="0" borderId="43" xfId="0" applyFont="1" applyFill="1" applyBorder="1" applyAlignment="1" applyProtection="1">
      <alignment horizontal="center" vertical="center" wrapText="1"/>
    </xf>
    <xf numFmtId="0" fontId="8" fillId="0" borderId="39" xfId="0" applyFont="1" applyFill="1" applyBorder="1" applyAlignment="1" applyProtection="1">
      <alignment horizontal="center" vertical="center" wrapText="1"/>
    </xf>
    <xf numFmtId="0" fontId="8" fillId="0" borderId="68" xfId="0" applyFont="1" applyFill="1" applyBorder="1" applyAlignment="1" applyProtection="1">
      <alignment horizontal="center" vertical="center"/>
    </xf>
    <xf numFmtId="0" fontId="8" fillId="0" borderId="52" xfId="0" applyFont="1" applyFill="1" applyBorder="1" applyAlignment="1" applyProtection="1">
      <alignment horizontal="center" vertical="center"/>
    </xf>
    <xf numFmtId="0" fontId="8" fillId="0" borderId="56" xfId="0" applyFont="1" applyFill="1" applyBorder="1" applyAlignment="1" applyProtection="1">
      <alignment horizontal="center" vertical="center"/>
    </xf>
    <xf numFmtId="0" fontId="8" fillId="0" borderId="61" xfId="0" applyFont="1" applyFill="1" applyBorder="1" applyAlignment="1" applyProtection="1">
      <alignment horizontal="center" vertical="center"/>
    </xf>
    <xf numFmtId="0" fontId="8" fillId="0" borderId="38" xfId="0" applyFont="1" applyFill="1" applyBorder="1" applyAlignment="1" applyProtection="1">
      <alignment horizontal="center" vertical="center"/>
    </xf>
    <xf numFmtId="0" fontId="8" fillId="0" borderId="51" xfId="0" applyFont="1" applyFill="1" applyBorder="1" applyAlignment="1" applyProtection="1">
      <alignment horizontal="center" vertical="center"/>
    </xf>
    <xf numFmtId="0" fontId="6" fillId="0" borderId="43" xfId="0" applyFont="1" applyFill="1" applyBorder="1" applyAlignment="1" applyProtection="1">
      <alignment horizontal="right"/>
    </xf>
    <xf numFmtId="164" fontId="8" fillId="0" borderId="43" xfId="0" applyNumberFormat="1" applyFont="1" applyFill="1" applyBorder="1" applyAlignment="1" applyProtection="1">
      <alignment horizontal="center" vertical="center" wrapText="1"/>
    </xf>
    <xf numFmtId="164" fontId="8" fillId="0" borderId="39" xfId="0" applyNumberFormat="1" applyFont="1" applyFill="1" applyBorder="1" applyAlignment="1" applyProtection="1">
      <alignment horizontal="center" vertical="center" wrapText="1"/>
    </xf>
    <xf numFmtId="0" fontId="35" fillId="0" borderId="38" xfId="0" applyFont="1" applyBorder="1" applyAlignment="1" applyProtection="1">
      <alignment horizontal="right" vertical="top"/>
      <protection locked="0"/>
    </xf>
    <xf numFmtId="0" fontId="7" fillId="0" borderId="43" xfId="0" applyFont="1" applyFill="1" applyBorder="1" applyAlignment="1" applyProtection="1">
      <alignment horizontal="center" vertical="center" wrapText="1"/>
    </xf>
    <xf numFmtId="0" fontId="7" fillId="0" borderId="39" xfId="0" applyFont="1" applyFill="1" applyBorder="1" applyAlignment="1" applyProtection="1">
      <alignment horizontal="center" vertical="center" wrapText="1"/>
    </xf>
    <xf numFmtId="0" fontId="35" fillId="0" borderId="0" xfId="0" applyFont="1" applyBorder="1" applyAlignment="1" applyProtection="1">
      <alignment horizontal="right" vertical="top"/>
    </xf>
    <xf numFmtId="0" fontId="8" fillId="0" borderId="69" xfId="0" applyFont="1" applyFill="1" applyBorder="1" applyAlignment="1" applyProtection="1">
      <alignment horizontal="center" vertical="center"/>
    </xf>
    <xf numFmtId="0" fontId="8" fillId="0" borderId="67" xfId="0" applyFont="1" applyFill="1" applyBorder="1" applyAlignment="1" applyProtection="1">
      <alignment horizontal="center" vertical="center"/>
    </xf>
    <xf numFmtId="0" fontId="8" fillId="0" borderId="50" xfId="0" applyFont="1" applyFill="1" applyBorder="1" applyAlignment="1" applyProtection="1">
      <alignment horizontal="center" vertical="center"/>
    </xf>
    <xf numFmtId="0" fontId="8" fillId="0" borderId="47" xfId="0" applyFont="1" applyFill="1" applyBorder="1" applyAlignment="1" applyProtection="1">
      <alignment horizontal="center" vertical="center"/>
    </xf>
    <xf numFmtId="0" fontId="8" fillId="0" borderId="70" xfId="0" applyFont="1" applyFill="1" applyBorder="1" applyAlignment="1" applyProtection="1">
      <alignment horizontal="center" vertical="center"/>
    </xf>
    <xf numFmtId="0" fontId="8" fillId="0" borderId="57" xfId="0" applyFont="1" applyFill="1" applyBorder="1" applyAlignment="1" applyProtection="1">
      <alignment horizontal="center" vertical="center"/>
    </xf>
    <xf numFmtId="0" fontId="6" fillId="0" borderId="52" xfId="0" applyFont="1" applyFill="1" applyBorder="1" applyAlignment="1" applyProtection="1">
      <alignment horizontal="right"/>
    </xf>
    <xf numFmtId="0" fontId="31" fillId="0" borderId="49" xfId="0" applyFont="1" applyFill="1" applyBorder="1" applyAlignment="1">
      <alignment horizontal="center" textRotation="180"/>
    </xf>
    <xf numFmtId="0" fontId="17" fillId="0" borderId="49" xfId="0" applyFont="1" applyFill="1" applyBorder="1" applyAlignment="1">
      <alignment horizontal="center" textRotation="180"/>
    </xf>
    <xf numFmtId="0" fontId="15" fillId="0" borderId="0" xfId="0" applyFont="1" applyFill="1" applyBorder="1" applyAlignment="1" applyProtection="1">
      <alignment horizontal="center" vertical="center"/>
    </xf>
    <xf numFmtId="0" fontId="36" fillId="0" borderId="38" xfId="0" applyFont="1" applyFill="1" applyBorder="1" applyAlignment="1" applyProtection="1">
      <alignment horizontal="right"/>
    </xf>
    <xf numFmtId="0" fontId="29" fillId="0" borderId="42" xfId="0" applyFont="1" applyBorder="1" applyAlignment="1" applyProtection="1">
      <alignment horizontal="left" vertical="center" indent="2"/>
    </xf>
    <xf numFmtId="0" fontId="29" fillId="0" borderId="41" xfId="0" applyFont="1" applyBorder="1" applyAlignment="1" applyProtection="1">
      <alignment horizontal="left" vertical="center" indent="2"/>
    </xf>
    <xf numFmtId="0" fontId="23" fillId="0" borderId="0" xfId="0" applyFont="1" applyAlignment="1">
      <alignment horizontal="center" vertical="center" wrapText="1"/>
    </xf>
    <xf numFmtId="0" fontId="33" fillId="0" borderId="38" xfId="0" applyFont="1" applyBorder="1" applyAlignment="1" applyProtection="1">
      <alignment horizontal="right"/>
    </xf>
    <xf numFmtId="0" fontId="15" fillId="0" borderId="0" xfId="4" applyFont="1" applyFill="1" applyAlignment="1" applyProtection="1">
      <alignment horizontal="center" vertical="center" wrapText="1"/>
    </xf>
    <xf numFmtId="0" fontId="15" fillId="0" borderId="0" xfId="4" applyFont="1" applyFill="1" applyAlignment="1" applyProtection="1">
      <alignment horizontal="center" vertical="center"/>
    </xf>
    <xf numFmtId="0" fontId="43" fillId="0" borderId="0" xfId="4" applyFont="1" applyFill="1" applyBorder="1" applyAlignment="1" applyProtection="1">
      <alignment horizontal="right"/>
    </xf>
    <xf numFmtId="0" fontId="44" fillId="0" borderId="15" xfId="4" applyFont="1" applyFill="1" applyBorder="1" applyAlignment="1" applyProtection="1">
      <alignment horizontal="center" vertical="center" wrapText="1"/>
    </xf>
    <xf numFmtId="0" fontId="44" fillId="0" borderId="7" xfId="4" applyFont="1" applyFill="1" applyBorder="1" applyAlignment="1" applyProtection="1">
      <alignment horizontal="center" vertical="center" wrapText="1"/>
    </xf>
    <xf numFmtId="0" fontId="44" fillId="0" borderId="9" xfId="4" applyFont="1" applyFill="1" applyBorder="1" applyAlignment="1" applyProtection="1">
      <alignment horizontal="center" vertical="center" wrapText="1"/>
    </xf>
    <xf numFmtId="0" fontId="20" fillId="0" borderId="19" xfId="5" applyFont="1" applyFill="1" applyBorder="1" applyAlignment="1" applyProtection="1">
      <alignment horizontal="center" vertical="center" textRotation="90"/>
    </xf>
    <xf numFmtId="0" fontId="20" fillId="0" borderId="1" xfId="5" applyFont="1" applyFill="1" applyBorder="1" applyAlignment="1" applyProtection="1">
      <alignment horizontal="center" vertical="center" textRotation="90"/>
    </xf>
    <xf numFmtId="0" fontId="20" fillId="0" borderId="3" xfId="5" applyFont="1" applyFill="1" applyBorder="1" applyAlignment="1" applyProtection="1">
      <alignment horizontal="center" vertical="center" textRotation="90"/>
    </xf>
    <xf numFmtId="0" fontId="43" fillId="0" borderId="4" xfId="4" applyFont="1" applyFill="1" applyBorder="1" applyAlignment="1" applyProtection="1">
      <alignment horizontal="center" vertical="center" wrapText="1"/>
    </xf>
    <xf numFmtId="0" fontId="43" fillId="0" borderId="2" xfId="4" applyFont="1" applyFill="1" applyBorder="1" applyAlignment="1" applyProtection="1">
      <alignment horizontal="center" vertical="center" wrapText="1"/>
    </xf>
    <xf numFmtId="0" fontId="43" fillId="0" borderId="32" xfId="4" applyFont="1" applyFill="1" applyBorder="1" applyAlignment="1" applyProtection="1">
      <alignment horizontal="center" vertical="center" wrapText="1"/>
    </xf>
    <xf numFmtId="0" fontId="43" fillId="0" borderId="29" xfId="4" applyFont="1" applyFill="1" applyBorder="1" applyAlignment="1" applyProtection="1">
      <alignment horizontal="center" vertical="center" wrapText="1"/>
    </xf>
    <xf numFmtId="0" fontId="43" fillId="0" borderId="2" xfId="4" applyFont="1" applyFill="1" applyBorder="1" applyAlignment="1" applyProtection="1">
      <alignment horizontal="center" wrapText="1"/>
    </xf>
    <xf numFmtId="0" fontId="43" fillId="0" borderId="16" xfId="4" applyFont="1" applyFill="1" applyBorder="1" applyAlignment="1" applyProtection="1">
      <alignment horizontal="center" wrapText="1"/>
    </xf>
    <xf numFmtId="0" fontId="41" fillId="0" borderId="0" xfId="4" applyFont="1" applyFill="1" applyAlignment="1" applyProtection="1">
      <alignment horizontal="center"/>
    </xf>
    <xf numFmtId="0" fontId="30" fillId="0" borderId="0" xfId="5" applyFont="1" applyFill="1" applyAlignment="1" applyProtection="1">
      <alignment horizontal="center" vertical="center" wrapText="1"/>
    </xf>
    <xf numFmtId="0" fontId="23" fillId="0" borderId="0" xfId="5" applyFont="1" applyFill="1" applyAlignment="1" applyProtection="1">
      <alignment horizontal="center" vertical="center" wrapText="1"/>
    </xf>
    <xf numFmtId="0" fontId="33" fillId="0" borderId="0" xfId="5" applyFont="1" applyFill="1" applyBorder="1" applyAlignment="1" applyProtection="1">
      <alignment horizontal="right" vertical="center"/>
    </xf>
    <xf numFmtId="0" fontId="23" fillId="0" borderId="11" xfId="5" applyFont="1" applyFill="1" applyBorder="1" applyAlignment="1" applyProtection="1">
      <alignment horizontal="center" vertical="center" wrapText="1"/>
    </xf>
    <xf numFmtId="0" fontId="23" fillId="0" borderId="8" xfId="5" applyFont="1" applyFill="1" applyBorder="1" applyAlignment="1" applyProtection="1">
      <alignment horizontal="center" vertical="center" wrapText="1"/>
    </xf>
    <xf numFmtId="0" fontId="20" fillId="0" borderId="4" xfId="5" applyFont="1" applyFill="1" applyBorder="1" applyAlignment="1" applyProtection="1">
      <alignment horizontal="center" vertical="center" textRotation="90"/>
    </xf>
    <xf numFmtId="0" fontId="20" fillId="0" borderId="2" xfId="5" applyFont="1" applyFill="1" applyBorder="1" applyAlignment="1" applyProtection="1">
      <alignment horizontal="center" vertical="center" textRotation="90"/>
    </xf>
    <xf numFmtId="0" fontId="6" fillId="0" borderId="20" xfId="5" applyFont="1" applyFill="1" applyBorder="1" applyAlignment="1" applyProtection="1">
      <alignment horizontal="center" vertical="center" wrapText="1"/>
    </xf>
    <xf numFmtId="0" fontId="6" fillId="0" borderId="16" xfId="5" applyFont="1" applyFill="1" applyBorder="1" applyAlignment="1" applyProtection="1">
      <alignment horizontal="center" vertical="center"/>
    </xf>
    <xf numFmtId="0" fontId="5" fillId="0" borderId="0" xfId="0" applyFont="1" applyFill="1" applyAlignment="1" applyProtection="1">
      <alignment horizontal="center" vertical="top" wrapText="1"/>
      <protection locked="0"/>
    </xf>
    <xf numFmtId="0" fontId="6" fillId="0" borderId="0" xfId="0" applyFont="1" applyFill="1" applyAlignment="1">
      <alignment horizontal="right"/>
    </xf>
  </cellXfs>
  <cellStyles count="8">
    <cellStyle name="Ezres 2" xfId="6"/>
    <cellStyle name="Ezres 3" xfId="7"/>
    <cellStyle name="Hiperhivatkozás" xfId="1"/>
    <cellStyle name="Már látott hiperhivatkozás" xfId="2"/>
    <cellStyle name="Normál" xfId="0" builtinId="0"/>
    <cellStyle name="Normál_KVRENMUNKA" xfId="3"/>
    <cellStyle name="Normál_VAGYONK" xfId="5"/>
    <cellStyle name="Normál_VAGYONKIM" xfId="4"/>
  </cellStyles>
  <dxfs count="2">
    <dxf>
      <font>
        <condense val="0"/>
        <extend val="0"/>
        <color indexed="10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zma.rozsa/AppData/Local/Microsoft/Windows/INetCache/Content.Outlook/OTO1JS61/j&#243;M&#225;solat%20eredetijeK&#246;lts&#233;gvet&#233;si%20rendelet%20mell&#233;kletei%202015%20(3)%20(3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orvathne.szilvia/AppData/Local/Microsoft/Windows/Temporary%20Internet%20Files/Content.Outlook/0JYD5NHB/M&#225;solat%20eredetijeZARSZREND14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.1.sz.mell."/>
      <sheetName val="1.2.sz.mell."/>
      <sheetName val="1.3.sz.mell."/>
      <sheetName val="1.4.sz.mell."/>
      <sheetName val="2.1.sz.mell  "/>
      <sheetName val="2.2.sz.mell  "/>
      <sheetName val="3.sz.mell.  "/>
      <sheetName val="4.sz.mell."/>
      <sheetName val="5.sz.mell."/>
      <sheetName val="6.sz.mell."/>
      <sheetName val="7.sz.mell."/>
      <sheetName val="8.1. sz. mell"/>
      <sheetName val="8. sz. mell. "/>
      <sheetName val="9.1. sz. mell"/>
      <sheetName val="9.1.1. sz. mell "/>
      <sheetName val="9.1.2. sz. mell "/>
      <sheetName val="9.1.3. sz. mell"/>
      <sheetName val="9.2. sz. mell"/>
      <sheetName val="9.2.1. sz. mell"/>
      <sheetName val="9.2.2. sz.  mell"/>
      <sheetName val="9.2.3. sz. mell"/>
      <sheetName val="9.3. sz. mell"/>
      <sheetName val="9.3.1. sz. mell"/>
      <sheetName val="9.3.2. sz. mell"/>
      <sheetName val="9.3.3. sz. mell"/>
      <sheetName val="9.4. sz. mell"/>
      <sheetName val="9.4.1. sz. mell."/>
      <sheetName val="9.4.2. sz. mell."/>
      <sheetName val="9.4.3. sz. mell."/>
      <sheetName val="9.5. sz. mell"/>
      <sheetName val="9.5.1. sz. mell."/>
      <sheetName val="9.5.2. sz. mell."/>
      <sheetName val="9.5.3. sz. mell."/>
      <sheetName val="10.sz.mell"/>
      <sheetName val="1. sz tájékoztató t."/>
      <sheetName val="2. sz tájékoztató t"/>
      <sheetName val="3. sz tájékoztató t."/>
      <sheetName val="4.sz tájékoztató t."/>
      <sheetName val="5.sz tájékoztató t."/>
      <sheetName val="6.sz tájékoztató t."/>
      <sheetName val="7. sz tájékoztató t."/>
      <sheetName val="Munk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3">
          <cell r="D3" t="str">
            <v>Felhasználás   2014. XII. 31-ig</v>
          </cell>
          <cell r="E3" t="str">
            <v>2015. évi előirányzat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ÖSSZEFÜGGÉSEK"/>
      <sheetName val="1.1.sz.mell."/>
      <sheetName val="1.2.sz.mell."/>
      <sheetName val="1.3.sz.mell."/>
      <sheetName val="1.4.sz.mell."/>
      <sheetName val="2.1.sz.mell  "/>
      <sheetName val="2.2.sz.mell  "/>
      <sheetName val="ELLENŐRZÉS-1.sz.2.1.sz.2.2.sz."/>
      <sheetName val="3.sz.mell."/>
      <sheetName val="4.sz.mell."/>
      <sheetName val="5. sz. mell. "/>
      <sheetName val="6.1. sz. mell"/>
      <sheetName val="6.2. sz. mell"/>
      <sheetName val="6.3. sz. mell"/>
      <sheetName val="6.4. sz. mell"/>
      <sheetName val="7.1. sz. mell"/>
      <sheetName val="7.2. sz. mell"/>
      <sheetName val="7.3. sz. mell"/>
      <sheetName val="7.4. sz. mell"/>
      <sheetName val="8.1. sz. mell."/>
      <sheetName val="8.1.1. sz. mell."/>
      <sheetName val="8.1.2. sz. mell."/>
      <sheetName val="8.1.3. sz. mell."/>
      <sheetName val="8.2. sz. mell."/>
      <sheetName val="8.2.1. sz. mell."/>
      <sheetName val="8.2.2. sz. mell."/>
      <sheetName val="8.2.3. sz. mell."/>
      <sheetName val="8.3. sz. mell."/>
      <sheetName val="8.3.1. sz. mell."/>
      <sheetName val="8.3.2. sz. mell. "/>
      <sheetName val="8.3.3. sz. mell."/>
      <sheetName val="9. sz. mell"/>
      <sheetName val="1.tájékoztató"/>
      <sheetName val="2. tájékoztató tábla"/>
      <sheetName val="3. tájékoztató tábla"/>
      <sheetName val="4. tájékoztató tábla"/>
      <sheetName val="5. tájékoztató tábla"/>
      <sheetName val="6. tájékoztató tábla"/>
      <sheetName val="7.1. tájékoztató tábla"/>
      <sheetName val="7.2. tájékoztató tábla"/>
      <sheetName val="7.3. tájékoztató tábla"/>
      <sheetName val="7.4. tájékoztató tábla"/>
      <sheetName val="8. tájékoztató tábla"/>
      <sheetName val="9. tájékoztató tábla"/>
      <sheetName val="Munka1"/>
    </sheetNames>
    <sheetDataSet>
      <sheetData sheetId="0" refreshError="1">
        <row r="4">
          <cell r="A4" t="str">
            <v>2014. évi eredeti előirányzat BEVÉTELEK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Munka2">
    <tabColor rgb="FF92D050"/>
    <pageSetUpPr fitToPage="1"/>
  </sheetPr>
  <dimension ref="A1:I162"/>
  <sheetViews>
    <sheetView view="pageLayout" topLeftCell="B91" zoomScaleNormal="90" zoomScaleSheetLayoutView="100" workbookViewId="0">
      <selection activeCell="B93" sqref="B93:B94"/>
    </sheetView>
  </sheetViews>
  <sheetFormatPr defaultColWidth="9.33203125" defaultRowHeight="15.75"/>
  <cols>
    <col min="1" max="1" width="7.6640625" style="211" customWidth="1"/>
    <col min="2" max="2" width="52.83203125" style="211" customWidth="1"/>
    <col min="3" max="3" width="17" style="212" customWidth="1"/>
    <col min="4" max="4" width="15.33203125" style="231" customWidth="1"/>
    <col min="5" max="5" width="14.1640625" style="231" customWidth="1"/>
    <col min="6" max="6" width="13.83203125" style="231" customWidth="1"/>
    <col min="7" max="7" width="9.33203125" style="231"/>
    <col min="8" max="8" width="10.33203125" style="231" bestFit="1" customWidth="1"/>
    <col min="9" max="16384" width="9.33203125" style="231"/>
  </cols>
  <sheetData>
    <row r="1" spans="1:6" ht="15.95" customHeight="1">
      <c r="A1" s="464" t="s">
        <v>5</v>
      </c>
      <c r="B1" s="464"/>
      <c r="C1" s="464"/>
    </row>
    <row r="2" spans="1:6" ht="15.95" customHeight="1" thickBot="1">
      <c r="A2" s="465" t="s">
        <v>98</v>
      </c>
      <c r="B2" s="465"/>
      <c r="C2" s="469" t="s">
        <v>624</v>
      </c>
      <c r="D2" s="469"/>
      <c r="E2" s="469"/>
      <c r="F2" s="469"/>
    </row>
    <row r="3" spans="1:6" ht="15.95" customHeight="1" thickBot="1">
      <c r="A3" s="470" t="s">
        <v>444</v>
      </c>
      <c r="B3" s="472" t="s">
        <v>132</v>
      </c>
      <c r="C3" s="474" t="s">
        <v>579</v>
      </c>
      <c r="D3" s="475"/>
      <c r="E3" s="475"/>
      <c r="F3" s="476"/>
    </row>
    <row r="4" spans="1:6" ht="45.75" customHeight="1" thickBot="1">
      <c r="A4" s="471"/>
      <c r="B4" s="473"/>
      <c r="C4" s="309" t="s">
        <v>440</v>
      </c>
      <c r="D4" s="34" t="s">
        <v>441</v>
      </c>
      <c r="E4" s="34" t="s">
        <v>442</v>
      </c>
      <c r="F4" s="34" t="s">
        <v>443</v>
      </c>
    </row>
    <row r="5" spans="1:6" s="232" customFormat="1" ht="12" customHeight="1" thickBot="1">
      <c r="A5" s="226" t="s">
        <v>399</v>
      </c>
      <c r="B5" s="227" t="s">
        <v>400</v>
      </c>
      <c r="C5" s="228" t="s">
        <v>401</v>
      </c>
      <c r="D5" s="228" t="s">
        <v>403</v>
      </c>
      <c r="E5" s="228" t="s">
        <v>402</v>
      </c>
      <c r="F5" s="228" t="s">
        <v>404</v>
      </c>
    </row>
    <row r="6" spans="1:6" s="233" customFormat="1" ht="16.5" customHeight="1" thickBot="1">
      <c r="A6" s="18" t="s">
        <v>7</v>
      </c>
      <c r="B6" s="19" t="s">
        <v>161</v>
      </c>
      <c r="C6" s="137">
        <f>+C7+C8+C9+C10+C11+C12</f>
        <v>47711035</v>
      </c>
      <c r="D6" s="137">
        <f>+D7+D8+D9+D10+D11+D12</f>
        <v>52097932</v>
      </c>
      <c r="E6" s="137">
        <f>+E7+E8+E9+E10+E11+E12</f>
        <v>52097932</v>
      </c>
      <c r="F6" s="334">
        <f>E6/C6</f>
        <v>1.0919472193382516</v>
      </c>
    </row>
    <row r="7" spans="1:6" s="233" customFormat="1" ht="12" customHeight="1">
      <c r="A7" s="13" t="s">
        <v>69</v>
      </c>
      <c r="B7" s="234" t="s">
        <v>162</v>
      </c>
      <c r="C7" s="140">
        <v>15534671</v>
      </c>
      <c r="D7" s="140">
        <v>17546868</v>
      </c>
      <c r="E7" s="140">
        <v>17546868</v>
      </c>
      <c r="F7" s="314">
        <f>E7/C7</f>
        <v>1.1295294248587562</v>
      </c>
    </row>
    <row r="8" spans="1:6" s="233" customFormat="1" ht="12" customHeight="1">
      <c r="A8" s="12" t="s">
        <v>70</v>
      </c>
      <c r="B8" s="235" t="s">
        <v>163</v>
      </c>
      <c r="C8" s="139">
        <v>19683400</v>
      </c>
      <c r="D8" s="139">
        <v>19683400</v>
      </c>
      <c r="E8" s="139">
        <v>19683400</v>
      </c>
      <c r="F8" s="314">
        <f>E8/C8</f>
        <v>1</v>
      </c>
    </row>
    <row r="9" spans="1:6" s="233" customFormat="1" ht="12" customHeight="1">
      <c r="A9" s="12" t="s">
        <v>71</v>
      </c>
      <c r="B9" s="235" t="s">
        <v>164</v>
      </c>
      <c r="C9" s="139">
        <v>11292964</v>
      </c>
      <c r="D9" s="139">
        <v>11579360</v>
      </c>
      <c r="E9" s="139">
        <v>11579360</v>
      </c>
      <c r="F9" s="314">
        <f>E9/C9</f>
        <v>1.0253605696431867</v>
      </c>
    </row>
    <row r="10" spans="1:6" s="233" customFormat="1" ht="12" customHeight="1">
      <c r="A10" s="12" t="s">
        <v>72</v>
      </c>
      <c r="B10" s="235" t="s">
        <v>165</v>
      </c>
      <c r="C10" s="139">
        <v>1200000</v>
      </c>
      <c r="D10" s="139">
        <v>1200000</v>
      </c>
      <c r="E10" s="139">
        <v>1200000</v>
      </c>
      <c r="F10" s="314">
        <f>E10/C10</f>
        <v>1</v>
      </c>
    </row>
    <row r="11" spans="1:6" s="233" customFormat="1" ht="12" customHeight="1">
      <c r="A11" s="12" t="s">
        <v>95</v>
      </c>
      <c r="B11" s="133" t="s">
        <v>341</v>
      </c>
      <c r="C11" s="139"/>
      <c r="D11" s="139">
        <v>1246390</v>
      </c>
      <c r="E11" s="139">
        <v>1246390</v>
      </c>
      <c r="F11" s="314"/>
    </row>
    <row r="12" spans="1:6" s="233" customFormat="1" ht="12" customHeight="1" thickBot="1">
      <c r="A12" s="14" t="s">
        <v>73</v>
      </c>
      <c r="B12" s="134" t="s">
        <v>342</v>
      </c>
      <c r="C12" s="139"/>
      <c r="D12" s="139">
        <v>841914</v>
      </c>
      <c r="E12" s="139">
        <v>841914</v>
      </c>
      <c r="F12" s="314"/>
    </row>
    <row r="13" spans="1:6" s="233" customFormat="1" ht="12" customHeight="1" thickBot="1">
      <c r="A13" s="18" t="s">
        <v>8</v>
      </c>
      <c r="B13" s="132" t="s">
        <v>166</v>
      </c>
      <c r="C13" s="137">
        <f>+C14+C15+C16+C17+C18</f>
        <v>10425000</v>
      </c>
      <c r="D13" s="137">
        <f>+D14+D15+D16+D17+D18</f>
        <v>19326158</v>
      </c>
      <c r="E13" s="137">
        <f>+E14+E15+E16+E17+E18</f>
        <v>19326158</v>
      </c>
      <c r="F13" s="334">
        <f>+F14+F15+F16+F17+F18</f>
        <v>1.8538281055155876</v>
      </c>
    </row>
    <row r="14" spans="1:6" s="233" customFormat="1" ht="12" customHeight="1">
      <c r="A14" s="13" t="s">
        <v>75</v>
      </c>
      <c r="B14" s="234" t="s">
        <v>167</v>
      </c>
      <c r="C14" s="140"/>
      <c r="D14" s="140"/>
      <c r="E14" s="140"/>
      <c r="F14" s="314"/>
    </row>
    <row r="15" spans="1:6" s="233" customFormat="1" ht="12" customHeight="1">
      <c r="A15" s="12" t="s">
        <v>76</v>
      </c>
      <c r="B15" s="235" t="s">
        <v>168</v>
      </c>
      <c r="C15" s="139"/>
      <c r="D15" s="139"/>
      <c r="E15" s="139"/>
      <c r="F15" s="335"/>
    </row>
    <row r="16" spans="1:6" s="233" customFormat="1" ht="12" customHeight="1">
      <c r="A16" s="12" t="s">
        <v>77</v>
      </c>
      <c r="B16" s="235" t="s">
        <v>334</v>
      </c>
      <c r="C16" s="139"/>
      <c r="D16" s="139"/>
      <c r="E16" s="139"/>
      <c r="F16" s="335"/>
    </row>
    <row r="17" spans="1:6" s="233" customFormat="1" ht="12" customHeight="1">
      <c r="A17" s="12" t="s">
        <v>78</v>
      </c>
      <c r="B17" s="235" t="s">
        <v>335</v>
      </c>
      <c r="C17" s="139"/>
      <c r="D17" s="139"/>
      <c r="E17" s="139"/>
      <c r="F17" s="335"/>
    </row>
    <row r="18" spans="1:6" s="233" customFormat="1" ht="12" customHeight="1">
      <c r="A18" s="12" t="s">
        <v>79</v>
      </c>
      <c r="B18" s="235" t="s">
        <v>169</v>
      </c>
      <c r="C18" s="139">
        <v>10425000</v>
      </c>
      <c r="D18" s="139">
        <v>19326158</v>
      </c>
      <c r="E18" s="139">
        <v>19326158</v>
      </c>
      <c r="F18" s="335">
        <f>E18/C18</f>
        <v>1.8538281055155876</v>
      </c>
    </row>
    <row r="19" spans="1:6" s="233" customFormat="1" ht="12" customHeight="1" thickBot="1">
      <c r="A19" s="14" t="s">
        <v>85</v>
      </c>
      <c r="B19" s="134" t="s">
        <v>170</v>
      </c>
      <c r="C19" s="141"/>
      <c r="D19" s="141"/>
      <c r="E19" s="141"/>
      <c r="F19" s="336"/>
    </row>
    <row r="20" spans="1:6" s="233" customFormat="1" ht="12" customHeight="1" thickBot="1">
      <c r="A20" s="18" t="s">
        <v>9</v>
      </c>
      <c r="B20" s="19" t="s">
        <v>171</v>
      </c>
      <c r="C20" s="137">
        <f>+C21+C22+C23+C24+C25</f>
        <v>0</v>
      </c>
      <c r="D20" s="137">
        <f>+D21+D22+D23+D24+D25</f>
        <v>0</v>
      </c>
      <c r="E20" s="137">
        <f>+E21+E22+E23+E24+E25</f>
        <v>0</v>
      </c>
      <c r="F20" s="334"/>
    </row>
    <row r="21" spans="1:6" s="233" customFormat="1" ht="12" customHeight="1">
      <c r="A21" s="13" t="s">
        <v>58</v>
      </c>
      <c r="B21" s="234" t="s">
        <v>172</v>
      </c>
      <c r="C21" s="140"/>
      <c r="D21" s="140"/>
      <c r="E21" s="140"/>
      <c r="F21" s="314"/>
    </row>
    <row r="22" spans="1:6" s="233" customFormat="1" ht="12" customHeight="1">
      <c r="A22" s="12" t="s">
        <v>59</v>
      </c>
      <c r="B22" s="235" t="s">
        <v>173</v>
      </c>
      <c r="C22" s="139"/>
      <c r="D22" s="139"/>
      <c r="E22" s="139"/>
      <c r="F22" s="335"/>
    </row>
    <row r="23" spans="1:6" s="233" customFormat="1" ht="12" customHeight="1">
      <c r="A23" s="12" t="s">
        <v>60</v>
      </c>
      <c r="B23" s="235" t="s">
        <v>336</v>
      </c>
      <c r="C23" s="139"/>
      <c r="D23" s="139"/>
      <c r="E23" s="139"/>
      <c r="F23" s="335"/>
    </row>
    <row r="24" spans="1:6" s="233" customFormat="1" ht="12" customHeight="1">
      <c r="A24" s="12" t="s">
        <v>61</v>
      </c>
      <c r="B24" s="235" t="s">
        <v>337</v>
      </c>
      <c r="C24" s="139"/>
      <c r="D24" s="139"/>
      <c r="E24" s="139"/>
      <c r="F24" s="335"/>
    </row>
    <row r="25" spans="1:6" s="233" customFormat="1" ht="12" customHeight="1">
      <c r="A25" s="12" t="s">
        <v>107</v>
      </c>
      <c r="B25" s="235" t="s">
        <v>174</v>
      </c>
      <c r="C25" s="139"/>
      <c r="D25" s="139"/>
      <c r="E25" s="139"/>
      <c r="F25" s="335"/>
    </row>
    <row r="26" spans="1:6" s="233" customFormat="1" ht="12" customHeight="1" thickBot="1">
      <c r="A26" s="14" t="s">
        <v>108</v>
      </c>
      <c r="B26" s="236" t="s">
        <v>175</v>
      </c>
      <c r="C26" s="141"/>
      <c r="D26" s="141"/>
      <c r="E26" s="141"/>
      <c r="F26" s="336"/>
    </row>
    <row r="27" spans="1:6" s="233" customFormat="1" ht="12" customHeight="1" thickBot="1">
      <c r="A27" s="18" t="s">
        <v>109</v>
      </c>
      <c r="B27" s="19" t="s">
        <v>176</v>
      </c>
      <c r="C27" s="143">
        <v>8900000</v>
      </c>
      <c r="D27" s="143">
        <v>12111855</v>
      </c>
      <c r="E27" s="143">
        <v>11954667</v>
      </c>
      <c r="F27" s="337" t="e">
        <f>+F28+F32+F33+F34</f>
        <v>#DIV/0!</v>
      </c>
    </row>
    <row r="28" spans="1:6" s="233" customFormat="1" ht="12" customHeight="1">
      <c r="A28" s="13" t="s">
        <v>177</v>
      </c>
      <c r="B28" s="234" t="s">
        <v>348</v>
      </c>
      <c r="C28" s="229"/>
      <c r="D28" s="229"/>
      <c r="E28" s="229"/>
      <c r="F28" s="338" t="e">
        <f>E28/C28</f>
        <v>#DIV/0!</v>
      </c>
    </row>
    <row r="29" spans="1:6" s="233" customFormat="1" ht="12" customHeight="1">
      <c r="A29" s="12" t="s">
        <v>178</v>
      </c>
      <c r="B29" s="235" t="s">
        <v>183</v>
      </c>
      <c r="C29" s="139">
        <v>1400000</v>
      </c>
      <c r="D29" s="139">
        <v>1400000</v>
      </c>
      <c r="E29" s="139">
        <v>1242812</v>
      </c>
      <c r="F29" s="338">
        <f>E29/C29</f>
        <v>0.88772285714285715</v>
      </c>
    </row>
    <row r="30" spans="1:6" s="233" customFormat="1" ht="12" customHeight="1">
      <c r="A30" s="12" t="s">
        <v>179</v>
      </c>
      <c r="B30" s="235" t="s">
        <v>184</v>
      </c>
      <c r="C30" s="139">
        <v>7500000</v>
      </c>
      <c r="D30" s="139">
        <v>10699923</v>
      </c>
      <c r="E30" s="139">
        <v>10699923</v>
      </c>
      <c r="F30" s="335"/>
    </row>
    <row r="31" spans="1:6" s="233" customFormat="1" ht="12" customHeight="1">
      <c r="A31" s="12" t="s">
        <v>346</v>
      </c>
      <c r="B31" s="282" t="s">
        <v>347</v>
      </c>
      <c r="C31" s="139">
        <v>6000000</v>
      </c>
      <c r="D31" s="139">
        <v>8938640</v>
      </c>
      <c r="E31" s="139">
        <v>8938640</v>
      </c>
      <c r="F31" s="335">
        <f>E31/C31</f>
        <v>1.4897733333333334</v>
      </c>
    </row>
    <row r="32" spans="1:6" s="233" customFormat="1" ht="12" customHeight="1">
      <c r="A32" s="12" t="s">
        <v>180</v>
      </c>
      <c r="B32" s="235" t="s">
        <v>185</v>
      </c>
      <c r="C32" s="139">
        <v>1500000</v>
      </c>
      <c r="D32" s="139">
        <v>1761283</v>
      </c>
      <c r="E32" s="139">
        <v>1761283</v>
      </c>
      <c r="F32" s="335">
        <f>E32/C32</f>
        <v>1.1741886666666668</v>
      </c>
    </row>
    <row r="33" spans="1:6" s="233" customFormat="1" ht="12" customHeight="1">
      <c r="A33" s="12" t="s">
        <v>181</v>
      </c>
      <c r="B33" s="235" t="s">
        <v>186</v>
      </c>
      <c r="C33" s="139"/>
      <c r="D33" s="139"/>
      <c r="E33" s="139"/>
      <c r="F33" s="335" t="e">
        <f>E33/C33</f>
        <v>#DIV/0!</v>
      </c>
    </row>
    <row r="34" spans="1:6" s="233" customFormat="1" ht="12" customHeight="1" thickBot="1">
      <c r="A34" s="14" t="s">
        <v>182</v>
      </c>
      <c r="B34" s="236" t="s">
        <v>187</v>
      </c>
      <c r="C34" s="141"/>
      <c r="D34" s="141">
        <v>11932</v>
      </c>
      <c r="E34" s="141">
        <v>11932</v>
      </c>
      <c r="F34" s="335" t="e">
        <f>E34/C34</f>
        <v>#DIV/0!</v>
      </c>
    </row>
    <row r="35" spans="1:6" s="233" customFormat="1" ht="12" customHeight="1" thickBot="1">
      <c r="A35" s="18" t="s">
        <v>11</v>
      </c>
      <c r="B35" s="19" t="s">
        <v>343</v>
      </c>
      <c r="C35" s="137">
        <v>16014000</v>
      </c>
      <c r="D35" s="137">
        <v>21122229</v>
      </c>
      <c r="E35" s="137">
        <v>21122229</v>
      </c>
      <c r="F35" s="334"/>
    </row>
    <row r="36" spans="1:6" s="233" customFormat="1" ht="12" customHeight="1">
      <c r="A36" s="13" t="s">
        <v>62</v>
      </c>
      <c r="B36" s="234" t="s">
        <v>190</v>
      </c>
      <c r="C36" s="140"/>
      <c r="D36" s="140">
        <v>2543364</v>
      </c>
      <c r="E36" s="140">
        <v>2543364</v>
      </c>
      <c r="F36" s="314"/>
    </row>
    <row r="37" spans="1:6" s="233" customFormat="1" ht="12" customHeight="1">
      <c r="A37" s="12" t="s">
        <v>63</v>
      </c>
      <c r="B37" s="235" t="s">
        <v>191</v>
      </c>
      <c r="C37" s="139">
        <v>4800000</v>
      </c>
      <c r="D37" s="139">
        <v>4385542</v>
      </c>
      <c r="E37" s="139">
        <v>4385542</v>
      </c>
      <c r="F37" s="335">
        <f>E37/C37</f>
        <v>0.91365458333333338</v>
      </c>
    </row>
    <row r="38" spans="1:6" s="233" customFormat="1" ht="12" customHeight="1">
      <c r="A38" s="12" t="s">
        <v>64</v>
      </c>
      <c r="B38" s="235" t="s">
        <v>192</v>
      </c>
      <c r="C38" s="139"/>
      <c r="D38" s="139"/>
      <c r="E38" s="139"/>
      <c r="F38" s="335" t="e">
        <f>E38/C38</f>
        <v>#DIV/0!</v>
      </c>
    </row>
    <row r="39" spans="1:6" s="233" customFormat="1" ht="12" customHeight="1">
      <c r="A39" s="12" t="s">
        <v>111</v>
      </c>
      <c r="B39" s="235" t="s">
        <v>193</v>
      </c>
      <c r="C39" s="139"/>
      <c r="D39" s="139">
        <v>175000</v>
      </c>
      <c r="E39" s="139">
        <v>175000</v>
      </c>
      <c r="F39" s="335" t="e">
        <f>E39/C39</f>
        <v>#DIV/0!</v>
      </c>
    </row>
    <row r="40" spans="1:6" s="233" customFormat="1" ht="12" customHeight="1">
      <c r="A40" s="12" t="s">
        <v>112</v>
      </c>
      <c r="B40" s="235" t="s">
        <v>194</v>
      </c>
      <c r="C40" s="139">
        <v>8830000</v>
      </c>
      <c r="D40" s="139">
        <v>10977482</v>
      </c>
      <c r="E40" s="139">
        <v>10977482</v>
      </c>
      <c r="F40" s="335">
        <f>E40/C40</f>
        <v>1.2432029445073614</v>
      </c>
    </row>
    <row r="41" spans="1:6" s="233" customFormat="1" ht="12" customHeight="1">
      <c r="A41" s="12" t="s">
        <v>113</v>
      </c>
      <c r="B41" s="235" t="s">
        <v>195</v>
      </c>
      <c r="C41" s="139">
        <v>2384000</v>
      </c>
      <c r="D41" s="139">
        <v>2963916</v>
      </c>
      <c r="E41" s="139">
        <v>2963916</v>
      </c>
      <c r="F41" s="335">
        <f>E41/C41</f>
        <v>1.2432533557046981</v>
      </c>
    </row>
    <row r="42" spans="1:6" s="233" customFormat="1" ht="12" customHeight="1">
      <c r="A42" s="12" t="s">
        <v>114</v>
      </c>
      <c r="B42" s="235" t="s">
        <v>196</v>
      </c>
      <c r="C42" s="139"/>
      <c r="D42" s="139"/>
      <c r="E42" s="139"/>
      <c r="F42" s="335"/>
    </row>
    <row r="43" spans="1:6" s="233" customFormat="1" ht="12" customHeight="1">
      <c r="A43" s="12" t="s">
        <v>115</v>
      </c>
      <c r="B43" s="235" t="s">
        <v>197</v>
      </c>
      <c r="C43" s="139"/>
      <c r="D43" s="139">
        <v>76925</v>
      </c>
      <c r="E43" s="139">
        <v>76925</v>
      </c>
      <c r="F43" s="335" t="e">
        <f>E43/C43</f>
        <v>#DIV/0!</v>
      </c>
    </row>
    <row r="44" spans="1:6" s="233" customFormat="1" ht="12" customHeight="1">
      <c r="A44" s="12" t="s">
        <v>188</v>
      </c>
      <c r="B44" s="235" t="s">
        <v>198</v>
      </c>
      <c r="C44" s="142"/>
      <c r="D44" s="142"/>
      <c r="E44" s="142"/>
      <c r="F44" s="339"/>
    </row>
    <row r="45" spans="1:6" s="233" customFormat="1" ht="12" customHeight="1">
      <c r="A45" s="14" t="s">
        <v>189</v>
      </c>
      <c r="B45" s="236" t="s">
        <v>345</v>
      </c>
      <c r="C45" s="222"/>
      <c r="D45" s="222"/>
      <c r="E45" s="222"/>
      <c r="F45" s="340"/>
    </row>
    <row r="46" spans="1:6" s="233" customFormat="1" ht="12" customHeight="1" thickBot="1">
      <c r="A46" s="14" t="s">
        <v>344</v>
      </c>
      <c r="B46" s="134" t="s">
        <v>199</v>
      </c>
      <c r="C46" s="222"/>
      <c r="D46" s="222"/>
      <c r="E46" s="222"/>
      <c r="F46" s="340"/>
    </row>
    <row r="47" spans="1:6" s="233" customFormat="1" ht="12" customHeight="1" thickBot="1">
      <c r="A47" s="18" t="s">
        <v>12</v>
      </c>
      <c r="B47" s="19" t="s">
        <v>200</v>
      </c>
      <c r="C47" s="137"/>
      <c r="D47" s="137"/>
      <c r="E47" s="137"/>
      <c r="F47" s="334"/>
    </row>
    <row r="48" spans="1:6" s="233" customFormat="1" ht="12" customHeight="1">
      <c r="A48" s="13" t="s">
        <v>65</v>
      </c>
      <c r="B48" s="234" t="s">
        <v>204</v>
      </c>
      <c r="C48" s="274"/>
      <c r="D48" s="274"/>
      <c r="E48" s="274"/>
      <c r="F48" s="341"/>
    </row>
    <row r="49" spans="1:6" s="233" customFormat="1" ht="12" customHeight="1">
      <c r="A49" s="12" t="s">
        <v>66</v>
      </c>
      <c r="B49" s="235" t="s">
        <v>205</v>
      </c>
      <c r="C49" s="142"/>
      <c r="D49" s="142"/>
      <c r="E49" s="142"/>
      <c r="F49" s="339" t="e">
        <f>E49/C49</f>
        <v>#DIV/0!</v>
      </c>
    </row>
    <row r="50" spans="1:6" s="233" customFormat="1" ht="12" customHeight="1">
      <c r="A50" s="12" t="s">
        <v>201</v>
      </c>
      <c r="B50" s="235" t="s">
        <v>206</v>
      </c>
      <c r="C50" s="142"/>
      <c r="D50" s="142"/>
      <c r="E50" s="142"/>
      <c r="F50" s="339"/>
    </row>
    <row r="51" spans="1:6" s="233" customFormat="1" ht="12" customHeight="1">
      <c r="A51" s="12" t="s">
        <v>202</v>
      </c>
      <c r="B51" s="235" t="s">
        <v>207</v>
      </c>
      <c r="C51" s="142"/>
      <c r="D51" s="142"/>
      <c r="E51" s="142"/>
      <c r="F51" s="339"/>
    </row>
    <row r="52" spans="1:6" s="233" customFormat="1" ht="12" customHeight="1" thickBot="1">
      <c r="A52" s="14" t="s">
        <v>203</v>
      </c>
      <c r="B52" s="134" t="s">
        <v>208</v>
      </c>
      <c r="C52" s="222"/>
      <c r="D52" s="222"/>
      <c r="E52" s="222"/>
      <c r="F52" s="340"/>
    </row>
    <row r="53" spans="1:6" s="233" customFormat="1" ht="12" customHeight="1" thickBot="1">
      <c r="A53" s="18" t="s">
        <v>116</v>
      </c>
      <c r="B53" s="19" t="s">
        <v>209</v>
      </c>
      <c r="C53" s="137">
        <f>SUM(C54:C56)</f>
        <v>0</v>
      </c>
      <c r="D53" s="137"/>
      <c r="E53" s="137"/>
      <c r="F53" s="334"/>
    </row>
    <row r="54" spans="1:6" s="233" customFormat="1" ht="12" customHeight="1">
      <c r="A54" s="13" t="s">
        <v>67</v>
      </c>
      <c r="B54" s="234" t="s">
        <v>210</v>
      </c>
      <c r="C54" s="140"/>
      <c r="D54" s="140"/>
      <c r="E54" s="140"/>
      <c r="F54" s="314"/>
    </row>
    <row r="55" spans="1:6" s="233" customFormat="1" ht="12" customHeight="1">
      <c r="A55" s="12" t="s">
        <v>68</v>
      </c>
      <c r="B55" s="235" t="s">
        <v>338</v>
      </c>
      <c r="C55" s="139"/>
      <c r="D55" s="139"/>
      <c r="E55" s="139"/>
      <c r="F55" s="335"/>
    </row>
    <row r="56" spans="1:6" s="233" customFormat="1" ht="12" customHeight="1">
      <c r="A56" s="12" t="s">
        <v>213</v>
      </c>
      <c r="B56" s="235" t="s">
        <v>211</v>
      </c>
      <c r="C56" s="139"/>
      <c r="D56" s="139"/>
      <c r="E56" s="139"/>
      <c r="F56" s="335"/>
    </row>
    <row r="57" spans="1:6" s="233" customFormat="1" ht="12" customHeight="1" thickBot="1">
      <c r="A57" s="14" t="s">
        <v>214</v>
      </c>
      <c r="B57" s="134" t="s">
        <v>212</v>
      </c>
      <c r="C57" s="141"/>
      <c r="D57" s="141"/>
      <c r="E57" s="141"/>
      <c r="F57" s="336"/>
    </row>
    <row r="58" spans="1:6" s="233" customFormat="1" ht="12" customHeight="1" thickBot="1">
      <c r="A58" s="18" t="s">
        <v>14</v>
      </c>
      <c r="B58" s="132" t="s">
        <v>215</v>
      </c>
      <c r="C58" s="137"/>
      <c r="D58" s="137">
        <v>216300</v>
      </c>
      <c r="E58" s="137">
        <v>216300</v>
      </c>
      <c r="F58" s="334" t="e">
        <f>E58/C58</f>
        <v>#DIV/0!</v>
      </c>
    </row>
    <row r="59" spans="1:6" s="233" customFormat="1" ht="12" customHeight="1">
      <c r="A59" s="13" t="s">
        <v>117</v>
      </c>
      <c r="B59" s="234" t="s">
        <v>217</v>
      </c>
      <c r="C59" s="142"/>
      <c r="D59" s="142"/>
      <c r="E59" s="142"/>
      <c r="F59" s="339"/>
    </row>
    <row r="60" spans="1:6" s="233" customFormat="1" ht="12" customHeight="1">
      <c r="A60" s="12" t="s">
        <v>118</v>
      </c>
      <c r="B60" s="235" t="s">
        <v>339</v>
      </c>
      <c r="C60" s="142"/>
      <c r="D60" s="142">
        <v>66300</v>
      </c>
      <c r="E60" s="142">
        <v>66300</v>
      </c>
      <c r="F60" s="339"/>
    </row>
    <row r="61" spans="1:6" s="233" customFormat="1" ht="12" customHeight="1">
      <c r="A61" s="12" t="s">
        <v>142</v>
      </c>
      <c r="B61" s="235" t="s">
        <v>218</v>
      </c>
      <c r="C61" s="142"/>
      <c r="D61" s="142">
        <v>150000</v>
      </c>
      <c r="E61" s="142">
        <v>150000</v>
      </c>
      <c r="F61" s="339" t="e">
        <f>E61/C61</f>
        <v>#DIV/0!</v>
      </c>
    </row>
    <row r="62" spans="1:6" s="233" customFormat="1" ht="12" customHeight="1" thickBot="1">
      <c r="A62" s="14" t="s">
        <v>216</v>
      </c>
      <c r="B62" s="134" t="s">
        <v>219</v>
      </c>
      <c r="C62" s="142"/>
      <c r="D62" s="142"/>
      <c r="E62" s="142"/>
      <c r="F62" s="339"/>
    </row>
    <row r="63" spans="1:6" s="233" customFormat="1" ht="12" customHeight="1" thickBot="1">
      <c r="A63" s="289" t="s">
        <v>388</v>
      </c>
      <c r="B63" s="19" t="s">
        <v>220</v>
      </c>
      <c r="C63" s="143">
        <v>83050035</v>
      </c>
      <c r="D63" s="143">
        <v>104874474</v>
      </c>
      <c r="E63" s="143">
        <f>+E6+E13+E20+E27+E35+E47+E53+E58</f>
        <v>104717286</v>
      </c>
      <c r="F63" s="337">
        <f>E63/C63</f>
        <v>1.2608939418267553</v>
      </c>
    </row>
    <row r="64" spans="1:6" s="233" customFormat="1" ht="12" customHeight="1" thickBot="1">
      <c r="A64" s="276" t="s">
        <v>221</v>
      </c>
      <c r="B64" s="132" t="s">
        <v>222</v>
      </c>
      <c r="C64" s="137">
        <f>SUM(C65:C67)</f>
        <v>0</v>
      </c>
      <c r="D64" s="137">
        <f>SUM(D65:D67)</f>
        <v>0</v>
      </c>
      <c r="E64" s="137">
        <f>SUM(E65:E67)</f>
        <v>0</v>
      </c>
      <c r="F64" s="334"/>
    </row>
    <row r="65" spans="1:6" s="233" customFormat="1" ht="12" customHeight="1">
      <c r="A65" s="13" t="s">
        <v>253</v>
      </c>
      <c r="B65" s="234" t="s">
        <v>223</v>
      </c>
      <c r="C65" s="142"/>
      <c r="D65" s="142"/>
      <c r="E65" s="142"/>
      <c r="F65" s="339"/>
    </row>
    <row r="66" spans="1:6" s="233" customFormat="1" ht="12" customHeight="1">
      <c r="A66" s="12" t="s">
        <v>262</v>
      </c>
      <c r="B66" s="235" t="s">
        <v>224</v>
      </c>
      <c r="C66" s="142"/>
      <c r="D66" s="142"/>
      <c r="E66" s="142"/>
      <c r="F66" s="339"/>
    </row>
    <row r="67" spans="1:6" s="233" customFormat="1" ht="12" customHeight="1" thickBot="1">
      <c r="A67" s="14" t="s">
        <v>263</v>
      </c>
      <c r="B67" s="283" t="s">
        <v>373</v>
      </c>
      <c r="C67" s="142"/>
      <c r="D67" s="142"/>
      <c r="E67" s="142"/>
      <c r="F67" s="339"/>
    </row>
    <row r="68" spans="1:6" s="233" customFormat="1" ht="12" customHeight="1" thickBot="1">
      <c r="A68" s="276" t="s">
        <v>226</v>
      </c>
      <c r="B68" s="132" t="s">
        <v>227</v>
      </c>
      <c r="C68" s="137">
        <f>SUM(C69:C72)</f>
        <v>0</v>
      </c>
      <c r="D68" s="137">
        <f>SUM(D69:D72)</f>
        <v>0</v>
      </c>
      <c r="E68" s="137">
        <f>SUM(E69:E72)</f>
        <v>0</v>
      </c>
      <c r="F68" s="334"/>
    </row>
    <row r="69" spans="1:6" s="233" customFormat="1" ht="12" customHeight="1">
      <c r="A69" s="13" t="s">
        <v>96</v>
      </c>
      <c r="B69" s="234" t="s">
        <v>228</v>
      </c>
      <c r="C69" s="142"/>
      <c r="D69" s="142"/>
      <c r="E69" s="142"/>
      <c r="F69" s="339"/>
    </row>
    <row r="70" spans="1:6" s="233" customFormat="1" ht="12" customHeight="1">
      <c r="A70" s="12" t="s">
        <v>97</v>
      </c>
      <c r="B70" s="235" t="s">
        <v>229</v>
      </c>
      <c r="C70" s="142"/>
      <c r="D70" s="142"/>
      <c r="E70" s="142"/>
      <c r="F70" s="339"/>
    </row>
    <row r="71" spans="1:6" s="233" customFormat="1" ht="12" customHeight="1">
      <c r="A71" s="12" t="s">
        <v>254</v>
      </c>
      <c r="B71" s="235" t="s">
        <v>230</v>
      </c>
      <c r="C71" s="142"/>
      <c r="D71" s="142"/>
      <c r="E71" s="142"/>
      <c r="F71" s="339"/>
    </row>
    <row r="72" spans="1:6" s="233" customFormat="1" ht="12" customHeight="1" thickBot="1">
      <c r="A72" s="14" t="s">
        <v>255</v>
      </c>
      <c r="B72" s="134" t="s">
        <v>231</v>
      </c>
      <c r="C72" s="142"/>
      <c r="D72" s="142"/>
      <c r="E72" s="142"/>
      <c r="F72" s="339"/>
    </row>
    <row r="73" spans="1:6" s="233" customFormat="1" ht="12" customHeight="1" thickBot="1">
      <c r="A73" s="276" t="s">
        <v>232</v>
      </c>
      <c r="B73" s="132" t="s">
        <v>233</v>
      </c>
      <c r="C73" s="137">
        <v>12046216</v>
      </c>
      <c r="D73" s="137">
        <v>12046216</v>
      </c>
      <c r="E73" s="137">
        <v>12046216</v>
      </c>
      <c r="F73" s="334">
        <f>SUM(F74:F75)</f>
        <v>1</v>
      </c>
    </row>
    <row r="74" spans="1:6" s="233" customFormat="1" ht="12" customHeight="1">
      <c r="A74" s="13" t="s">
        <v>256</v>
      </c>
      <c r="B74" s="234" t="s">
        <v>234</v>
      </c>
      <c r="C74" s="142">
        <v>12046216</v>
      </c>
      <c r="D74" s="142">
        <v>12046216</v>
      </c>
      <c r="E74" s="142">
        <v>12046216</v>
      </c>
      <c r="F74" s="339">
        <f>E74/C74</f>
        <v>1</v>
      </c>
    </row>
    <row r="75" spans="1:6" s="233" customFormat="1" ht="12" customHeight="1" thickBot="1">
      <c r="A75" s="14" t="s">
        <v>257</v>
      </c>
      <c r="B75" s="134" t="s">
        <v>235</v>
      </c>
      <c r="C75" s="142"/>
      <c r="D75" s="142"/>
      <c r="E75" s="142"/>
      <c r="F75" s="339"/>
    </row>
    <row r="76" spans="1:6" s="233" customFormat="1" ht="12" customHeight="1" thickBot="1">
      <c r="A76" s="276" t="s">
        <v>236</v>
      </c>
      <c r="B76" s="132" t="s">
        <v>237</v>
      </c>
      <c r="C76" s="137">
        <v>33351570</v>
      </c>
      <c r="D76" s="137">
        <v>26626068</v>
      </c>
      <c r="E76" s="137">
        <v>26626068</v>
      </c>
      <c r="F76" s="334"/>
    </row>
    <row r="77" spans="1:6" s="233" customFormat="1" ht="12" customHeight="1">
      <c r="A77" s="13" t="s">
        <v>258</v>
      </c>
      <c r="B77" s="234" t="s">
        <v>238</v>
      </c>
      <c r="C77" s="142"/>
      <c r="D77" s="142">
        <v>1932809</v>
      </c>
      <c r="E77" s="142">
        <v>1932809</v>
      </c>
      <c r="F77" s="339" t="e">
        <f>E77/C77</f>
        <v>#DIV/0!</v>
      </c>
    </row>
    <row r="78" spans="1:6" s="233" customFormat="1" ht="12" customHeight="1">
      <c r="A78" s="13" t="s">
        <v>19</v>
      </c>
      <c r="B78" s="234" t="s">
        <v>581</v>
      </c>
      <c r="C78" s="142">
        <v>33351570</v>
      </c>
      <c r="D78" s="142">
        <v>24693259</v>
      </c>
      <c r="E78" s="142">
        <v>24693259</v>
      </c>
      <c r="F78" s="339"/>
    </row>
    <row r="79" spans="1:6" s="233" customFormat="1" ht="12" customHeight="1">
      <c r="A79" s="12" t="s">
        <v>259</v>
      </c>
      <c r="B79" s="235" t="s">
        <v>239</v>
      </c>
      <c r="C79" s="142"/>
      <c r="D79" s="142"/>
      <c r="E79" s="142"/>
      <c r="F79" s="339"/>
    </row>
    <row r="80" spans="1:6" s="233" customFormat="1" ht="12" customHeight="1" thickBot="1">
      <c r="A80" s="14" t="s">
        <v>260</v>
      </c>
      <c r="B80" s="134" t="s">
        <v>240</v>
      </c>
      <c r="C80" s="142"/>
      <c r="D80" s="142"/>
      <c r="E80" s="142"/>
      <c r="F80" s="339"/>
    </row>
    <row r="81" spans="1:6" s="233" customFormat="1" ht="12" customHeight="1" thickBot="1">
      <c r="A81" s="276" t="s">
        <v>241</v>
      </c>
      <c r="B81" s="132" t="s">
        <v>261</v>
      </c>
      <c r="C81" s="137">
        <f>SUM(C82:C85)</f>
        <v>0</v>
      </c>
      <c r="D81" s="137">
        <f>SUM(D82:D85)</f>
        <v>0</v>
      </c>
      <c r="E81" s="137">
        <f>SUM(E82:E85)</f>
        <v>0</v>
      </c>
      <c r="F81" s="334"/>
    </row>
    <row r="82" spans="1:6" s="233" customFormat="1" ht="12" customHeight="1">
      <c r="A82" s="238" t="s">
        <v>242</v>
      </c>
      <c r="B82" s="234" t="s">
        <v>243</v>
      </c>
      <c r="C82" s="142"/>
      <c r="D82" s="142"/>
      <c r="E82" s="142"/>
      <c r="F82" s="339"/>
    </row>
    <row r="83" spans="1:6" s="233" customFormat="1" ht="12" customHeight="1">
      <c r="A83" s="239" t="s">
        <v>244</v>
      </c>
      <c r="B83" s="235" t="s">
        <v>245</v>
      </c>
      <c r="C83" s="142"/>
      <c r="D83" s="142"/>
      <c r="E83" s="142"/>
      <c r="F83" s="339"/>
    </row>
    <row r="84" spans="1:6" s="233" customFormat="1" ht="12" customHeight="1">
      <c r="A84" s="239" t="s">
        <v>246</v>
      </c>
      <c r="B84" s="235" t="s">
        <v>581</v>
      </c>
      <c r="C84" s="142"/>
      <c r="D84" s="142"/>
      <c r="E84" s="142"/>
      <c r="F84" s="339"/>
    </row>
    <row r="85" spans="1:6" s="233" customFormat="1" ht="12" customHeight="1" thickBot="1">
      <c r="A85" s="240" t="s">
        <v>248</v>
      </c>
      <c r="B85" s="134" t="s">
        <v>249</v>
      </c>
      <c r="C85" s="142"/>
      <c r="D85" s="142"/>
      <c r="E85" s="142"/>
      <c r="F85" s="339"/>
    </row>
    <row r="86" spans="1:6" s="233" customFormat="1" ht="12" customHeight="1" thickBot="1">
      <c r="A86" s="276" t="s">
        <v>250</v>
      </c>
      <c r="B86" s="132" t="s">
        <v>387</v>
      </c>
      <c r="C86" s="275"/>
      <c r="D86" s="275"/>
      <c r="E86" s="275"/>
      <c r="F86" s="342"/>
    </row>
    <row r="87" spans="1:6" s="233" customFormat="1" ht="13.5" customHeight="1" thickBot="1">
      <c r="A87" s="276" t="s">
        <v>252</v>
      </c>
      <c r="B87" s="132" t="s">
        <v>251</v>
      </c>
      <c r="C87" s="275"/>
      <c r="D87" s="275"/>
      <c r="E87" s="275"/>
      <c r="F87" s="342"/>
    </row>
    <row r="88" spans="1:6" s="233" customFormat="1" ht="15.75" customHeight="1" thickBot="1">
      <c r="A88" s="276" t="s">
        <v>264</v>
      </c>
      <c r="B88" s="241" t="s">
        <v>390</v>
      </c>
      <c r="C88" s="143">
        <f>+C64+C68+C73+C76+C81+C87+C86</f>
        <v>45397786</v>
      </c>
      <c r="D88" s="143">
        <f>+D64+D68+D73+D76+D81+D87+D86</f>
        <v>38672284</v>
      </c>
      <c r="E88" s="143">
        <f>+E64+E68+E73+E76+E81+E87+E86</f>
        <v>38672284</v>
      </c>
      <c r="F88" s="337">
        <f>+F64+F68+F73+F76+F81+F87+F86</f>
        <v>1</v>
      </c>
    </row>
    <row r="89" spans="1:6" s="233" customFormat="1" ht="16.5" customHeight="1" thickBot="1">
      <c r="A89" s="277" t="s">
        <v>389</v>
      </c>
      <c r="B89" s="242" t="s">
        <v>391</v>
      </c>
      <c r="C89" s="143">
        <f>+C63+C88</f>
        <v>128447821</v>
      </c>
      <c r="D89" s="143">
        <f>+D63+D88</f>
        <v>143546758</v>
      </c>
      <c r="E89" s="143">
        <f>+E63+E88</f>
        <v>143389570</v>
      </c>
      <c r="F89" s="337">
        <f>E89/C89</f>
        <v>1.116325437704389</v>
      </c>
    </row>
    <row r="90" spans="1:6" s="233" customFormat="1" ht="83.25" customHeight="1">
      <c r="A90" s="3"/>
      <c r="B90" s="4"/>
      <c r="C90" s="144"/>
    </row>
    <row r="91" spans="1:6" ht="16.5" customHeight="1">
      <c r="A91" s="464" t="s">
        <v>36</v>
      </c>
      <c r="B91" s="464"/>
      <c r="C91" s="464"/>
    </row>
    <row r="92" spans="1:6" s="243" customFormat="1" ht="16.5" customHeight="1" thickBot="1">
      <c r="A92" s="466" t="s">
        <v>99</v>
      </c>
      <c r="B92" s="466"/>
      <c r="C92" s="468" t="s">
        <v>624</v>
      </c>
      <c r="D92" s="468"/>
      <c r="E92" s="468"/>
      <c r="F92" s="468"/>
    </row>
    <row r="93" spans="1:6" s="243" customFormat="1" ht="16.5" customHeight="1" thickBot="1">
      <c r="A93" s="477" t="s">
        <v>57</v>
      </c>
      <c r="B93" s="477" t="s">
        <v>37</v>
      </c>
      <c r="C93" s="479" t="s">
        <v>580</v>
      </c>
      <c r="D93" s="480"/>
      <c r="E93" s="480"/>
      <c r="F93" s="481"/>
    </row>
    <row r="94" spans="1:6" ht="38.1" customHeight="1" thickBot="1">
      <c r="A94" s="478"/>
      <c r="B94" s="478"/>
      <c r="C94" s="34" t="str">
        <f>+C4</f>
        <v>Eredeti előirányzat</v>
      </c>
      <c r="D94" s="34" t="str">
        <f>+D4</f>
        <v>Módosított előirányzat</v>
      </c>
      <c r="E94" s="34" t="str">
        <f>+E4</f>
        <v>Teljesítés</v>
      </c>
      <c r="F94" s="34" t="str">
        <f>+F4</f>
        <v>Teljesítés %-a</v>
      </c>
    </row>
    <row r="95" spans="1:6" s="232" customFormat="1" ht="12" customHeight="1" thickBot="1">
      <c r="A95" s="30" t="s">
        <v>399</v>
      </c>
      <c r="B95" s="31" t="s">
        <v>400</v>
      </c>
      <c r="C95" s="32" t="s">
        <v>401</v>
      </c>
      <c r="D95" s="32" t="s">
        <v>403</v>
      </c>
      <c r="E95" s="32" t="s">
        <v>402</v>
      </c>
      <c r="F95" s="32" t="s">
        <v>404</v>
      </c>
    </row>
    <row r="96" spans="1:6" ht="12" customHeight="1" thickBot="1">
      <c r="A96" s="20" t="s">
        <v>7</v>
      </c>
      <c r="B96" s="24" t="s">
        <v>349</v>
      </c>
      <c r="C96" s="136">
        <v>88096251</v>
      </c>
      <c r="D96" s="136">
        <v>109892090</v>
      </c>
      <c r="E96" s="136">
        <f>E97+E98+E99+E100+E101+E114</f>
        <v>103804225</v>
      </c>
      <c r="F96" s="343">
        <f t="shared" ref="F96:F101" si="0">E96/C96</f>
        <v>1.1783046817735752</v>
      </c>
    </row>
    <row r="97" spans="1:8" ht="12" customHeight="1" thickBot="1">
      <c r="A97" s="15" t="s">
        <v>69</v>
      </c>
      <c r="B97" s="8" t="s">
        <v>38</v>
      </c>
      <c r="C97" s="138">
        <v>34560000</v>
      </c>
      <c r="D97" s="138">
        <v>50908557</v>
      </c>
      <c r="E97" s="138">
        <v>50908557</v>
      </c>
      <c r="F97" s="344">
        <f t="shared" si="0"/>
        <v>1.4730485243055556</v>
      </c>
    </row>
    <row r="98" spans="1:8" ht="12" customHeight="1" thickBot="1">
      <c r="A98" s="12" t="s">
        <v>70</v>
      </c>
      <c r="B98" s="6" t="s">
        <v>119</v>
      </c>
      <c r="C98" s="139">
        <v>9200000</v>
      </c>
      <c r="D98" s="139">
        <v>12892122</v>
      </c>
      <c r="E98" s="139">
        <v>12892122</v>
      </c>
      <c r="F98" s="344">
        <f t="shared" si="0"/>
        <v>1.4013176086956523</v>
      </c>
    </row>
    <row r="99" spans="1:8" ht="12" customHeight="1" thickBot="1">
      <c r="A99" s="12" t="s">
        <v>71</v>
      </c>
      <c r="B99" s="6" t="s">
        <v>94</v>
      </c>
      <c r="C99" s="141">
        <v>33516000</v>
      </c>
      <c r="D99" s="141">
        <v>34825827</v>
      </c>
      <c r="E99" s="141">
        <v>29699076</v>
      </c>
      <c r="F99" s="344">
        <f t="shared" si="0"/>
        <v>0.88611636233440749</v>
      </c>
    </row>
    <row r="100" spans="1:8" ht="12" customHeight="1" thickBot="1">
      <c r="A100" s="12" t="s">
        <v>72</v>
      </c>
      <c r="B100" s="9" t="s">
        <v>120</v>
      </c>
      <c r="C100" s="141">
        <v>1740000</v>
      </c>
      <c r="D100" s="141">
        <v>5684711</v>
      </c>
      <c r="E100" s="141">
        <v>5684711</v>
      </c>
      <c r="F100" s="344">
        <f t="shared" si="0"/>
        <v>3.267075287356322</v>
      </c>
    </row>
    <row r="101" spans="1:8" ht="12" customHeight="1">
      <c r="A101" s="12" t="s">
        <v>80</v>
      </c>
      <c r="B101" s="17" t="s">
        <v>121</v>
      </c>
      <c r="C101" s="141">
        <v>9080251</v>
      </c>
      <c r="D101" s="141">
        <v>5580873</v>
      </c>
      <c r="E101" s="141">
        <v>4619759</v>
      </c>
      <c r="F101" s="344">
        <f t="shared" si="0"/>
        <v>0.50876996682140174</v>
      </c>
    </row>
    <row r="102" spans="1:8" ht="12" customHeight="1">
      <c r="A102" s="12" t="s">
        <v>73</v>
      </c>
      <c r="B102" s="6" t="s">
        <v>354</v>
      </c>
      <c r="C102" s="141"/>
      <c r="D102" s="141"/>
      <c r="E102" s="141"/>
      <c r="F102" s="336"/>
    </row>
    <row r="103" spans="1:8" ht="12" customHeight="1">
      <c r="A103" s="12" t="s">
        <v>74</v>
      </c>
      <c r="B103" s="88" t="s">
        <v>353</v>
      </c>
      <c r="C103" s="141"/>
      <c r="D103" s="141"/>
      <c r="E103" s="141"/>
      <c r="F103" s="336"/>
    </row>
    <row r="104" spans="1:8" ht="12" customHeight="1">
      <c r="A104" s="12" t="s">
        <v>81</v>
      </c>
      <c r="B104" s="88" t="s">
        <v>352</v>
      </c>
      <c r="C104" s="141"/>
      <c r="D104" s="141">
        <v>10000</v>
      </c>
      <c r="E104" s="141">
        <v>9971</v>
      </c>
      <c r="F104" s="336"/>
    </row>
    <row r="105" spans="1:8" ht="12" customHeight="1">
      <c r="A105" s="12" t="s">
        <v>82</v>
      </c>
      <c r="B105" s="86" t="s">
        <v>267</v>
      </c>
      <c r="C105" s="141"/>
      <c r="D105" s="141"/>
      <c r="E105" s="141"/>
      <c r="F105" s="336"/>
    </row>
    <row r="106" spans="1:8" ht="12" customHeight="1">
      <c r="A106" s="12" t="s">
        <v>83</v>
      </c>
      <c r="B106" s="87" t="s">
        <v>268</v>
      </c>
      <c r="C106" s="141"/>
      <c r="D106" s="141"/>
      <c r="E106" s="141"/>
      <c r="F106" s="336"/>
      <c r="H106" s="308"/>
    </row>
    <row r="107" spans="1:8" ht="12" customHeight="1">
      <c r="A107" s="12" t="s">
        <v>84</v>
      </c>
      <c r="B107" s="87" t="s">
        <v>269</v>
      </c>
      <c r="C107" s="141"/>
      <c r="D107" s="141"/>
      <c r="E107" s="141"/>
      <c r="F107" s="336"/>
    </row>
    <row r="108" spans="1:8" ht="12" customHeight="1">
      <c r="A108" s="12" t="s">
        <v>86</v>
      </c>
      <c r="B108" s="86" t="s">
        <v>270</v>
      </c>
      <c r="C108" s="141">
        <v>4668000</v>
      </c>
      <c r="D108" s="141">
        <v>4610000</v>
      </c>
      <c r="E108" s="141">
        <v>4609788</v>
      </c>
      <c r="F108" s="336">
        <f>E108/C108</f>
        <v>0.98752956298200512</v>
      </c>
    </row>
    <row r="109" spans="1:8" ht="12" customHeight="1">
      <c r="A109" s="12" t="s">
        <v>122</v>
      </c>
      <c r="B109" s="86" t="s">
        <v>271</v>
      </c>
      <c r="C109" s="141"/>
      <c r="D109" s="141"/>
      <c r="E109" s="141"/>
      <c r="F109" s="336"/>
    </row>
    <row r="110" spans="1:8" ht="12" customHeight="1">
      <c r="A110" s="12" t="s">
        <v>265</v>
      </c>
      <c r="B110" s="87" t="s">
        <v>272</v>
      </c>
      <c r="C110" s="141"/>
      <c r="D110" s="141"/>
      <c r="E110" s="141"/>
      <c r="F110" s="336"/>
    </row>
    <row r="111" spans="1:8" ht="12" customHeight="1">
      <c r="A111" s="11" t="s">
        <v>266</v>
      </c>
      <c r="B111" s="88" t="s">
        <v>273</v>
      </c>
      <c r="C111" s="141"/>
      <c r="D111" s="141"/>
      <c r="E111" s="141"/>
      <c r="F111" s="336"/>
    </row>
    <row r="112" spans="1:8" ht="12" customHeight="1">
      <c r="A112" s="12" t="s">
        <v>350</v>
      </c>
      <c r="B112" s="88" t="s">
        <v>274</v>
      </c>
      <c r="C112" s="141"/>
      <c r="D112" s="141"/>
      <c r="E112" s="141"/>
      <c r="F112" s="336"/>
    </row>
    <row r="113" spans="1:6" ht="12" customHeight="1">
      <c r="A113" s="14" t="s">
        <v>351</v>
      </c>
      <c r="B113" s="88" t="s">
        <v>275</v>
      </c>
      <c r="C113" s="141"/>
      <c r="D113" s="141"/>
      <c r="E113" s="141"/>
      <c r="F113" s="336" t="e">
        <f>E113/C113</f>
        <v>#DIV/0!</v>
      </c>
    </row>
    <row r="114" spans="1:6" ht="12" customHeight="1">
      <c r="A114" s="12" t="s">
        <v>355</v>
      </c>
      <c r="B114" s="9" t="s">
        <v>39</v>
      </c>
      <c r="C114" s="139">
        <v>4412251</v>
      </c>
      <c r="D114" s="139">
        <v>960873</v>
      </c>
      <c r="E114" s="139"/>
      <c r="F114" s="335"/>
    </row>
    <row r="115" spans="1:6" ht="12" customHeight="1">
      <c r="A115" s="12" t="s">
        <v>356</v>
      </c>
      <c r="B115" s="6" t="s">
        <v>358</v>
      </c>
      <c r="C115" s="139"/>
      <c r="D115" s="139"/>
      <c r="E115" s="139"/>
      <c r="F115" s="335"/>
    </row>
    <row r="116" spans="1:6" ht="12" customHeight="1" thickBot="1">
      <c r="A116" s="16" t="s">
        <v>357</v>
      </c>
      <c r="B116" s="287" t="s">
        <v>359</v>
      </c>
      <c r="C116" s="145"/>
      <c r="D116" s="145"/>
      <c r="E116" s="145"/>
      <c r="F116" s="345"/>
    </row>
    <row r="117" spans="1:6" ht="12" customHeight="1" thickBot="1">
      <c r="A117" s="284" t="s">
        <v>8</v>
      </c>
      <c r="B117" s="285" t="s">
        <v>276</v>
      </c>
      <c r="C117" s="286">
        <v>7000000</v>
      </c>
      <c r="D117" s="286">
        <v>7316701</v>
      </c>
      <c r="E117" s="286">
        <v>7315261</v>
      </c>
      <c r="F117" s="346">
        <f>E117/C117</f>
        <v>1.0450372857142858</v>
      </c>
    </row>
    <row r="118" spans="1:6" ht="12" customHeight="1">
      <c r="A118" s="13" t="s">
        <v>75</v>
      </c>
      <c r="B118" s="6" t="s">
        <v>140</v>
      </c>
      <c r="C118" s="140">
        <v>2500000</v>
      </c>
      <c r="D118" s="140">
        <v>6316701</v>
      </c>
      <c r="E118" s="140">
        <v>6315261</v>
      </c>
      <c r="F118" s="314">
        <f>E118/C118</f>
        <v>2.5261043999999999</v>
      </c>
    </row>
    <row r="119" spans="1:6" ht="12" customHeight="1">
      <c r="A119" s="13" t="s">
        <v>76</v>
      </c>
      <c r="B119" s="10" t="s">
        <v>280</v>
      </c>
      <c r="C119" s="140"/>
      <c r="D119" s="140"/>
      <c r="E119" s="140"/>
      <c r="F119" s="314"/>
    </row>
    <row r="120" spans="1:6" ht="12" customHeight="1">
      <c r="A120" s="13" t="s">
        <v>77</v>
      </c>
      <c r="B120" s="10" t="s">
        <v>123</v>
      </c>
      <c r="C120" s="139">
        <v>3500000</v>
      </c>
      <c r="D120" s="139"/>
      <c r="E120" s="139"/>
      <c r="F120" s="335">
        <f>E120/C120</f>
        <v>0</v>
      </c>
    </row>
    <row r="121" spans="1:6" ht="12" customHeight="1">
      <c r="A121" s="13" t="s">
        <v>78</v>
      </c>
      <c r="B121" s="10" t="s">
        <v>281</v>
      </c>
      <c r="C121" s="128"/>
      <c r="D121" s="128"/>
      <c r="E121" s="128"/>
      <c r="F121" s="347"/>
    </row>
    <row r="122" spans="1:6" ht="12" customHeight="1">
      <c r="A122" s="13" t="s">
        <v>79</v>
      </c>
      <c r="B122" s="134" t="s">
        <v>143</v>
      </c>
      <c r="C122" s="128"/>
      <c r="D122" s="128"/>
      <c r="E122" s="128"/>
      <c r="F122" s="347"/>
    </row>
    <row r="123" spans="1:6" ht="12" customHeight="1">
      <c r="A123" s="13" t="s">
        <v>85</v>
      </c>
      <c r="B123" s="133" t="s">
        <v>340</v>
      </c>
      <c r="C123" s="128"/>
      <c r="D123" s="128"/>
      <c r="E123" s="128"/>
      <c r="F123" s="347"/>
    </row>
    <row r="124" spans="1:6" ht="12" customHeight="1">
      <c r="A124" s="13" t="s">
        <v>87</v>
      </c>
      <c r="B124" s="230" t="s">
        <v>286</v>
      </c>
      <c r="C124" s="128"/>
      <c r="D124" s="128"/>
      <c r="E124" s="128"/>
      <c r="F124" s="347"/>
    </row>
    <row r="125" spans="1:6" ht="22.5">
      <c r="A125" s="13" t="s">
        <v>124</v>
      </c>
      <c r="B125" s="87" t="s">
        <v>269</v>
      </c>
      <c r="C125" s="128"/>
      <c r="D125" s="128"/>
      <c r="E125" s="128"/>
      <c r="F125" s="347"/>
    </row>
    <row r="126" spans="1:6" ht="12" customHeight="1">
      <c r="A126" s="13" t="s">
        <v>125</v>
      </c>
      <c r="B126" s="87" t="s">
        <v>285</v>
      </c>
      <c r="C126" s="128"/>
      <c r="D126" s="128"/>
      <c r="E126" s="128"/>
      <c r="F126" s="347"/>
    </row>
    <row r="127" spans="1:6" ht="12" customHeight="1">
      <c r="A127" s="13" t="s">
        <v>126</v>
      </c>
      <c r="B127" s="87" t="s">
        <v>284</v>
      </c>
      <c r="C127" s="128"/>
      <c r="D127" s="128"/>
      <c r="E127" s="128"/>
      <c r="F127" s="347"/>
    </row>
    <row r="128" spans="1:6" ht="12" customHeight="1">
      <c r="A128" s="13" t="s">
        <v>277</v>
      </c>
      <c r="B128" s="87" t="s">
        <v>272</v>
      </c>
      <c r="C128" s="128"/>
      <c r="D128" s="128"/>
      <c r="E128" s="128"/>
      <c r="F128" s="347"/>
    </row>
    <row r="129" spans="1:6" ht="12" customHeight="1">
      <c r="A129" s="13" t="s">
        <v>278</v>
      </c>
      <c r="B129" s="87" t="s">
        <v>283</v>
      </c>
      <c r="C129" s="128">
        <v>1000000</v>
      </c>
      <c r="D129" s="128">
        <v>1000000</v>
      </c>
      <c r="E129" s="128">
        <v>1000000</v>
      </c>
      <c r="F129" s="347"/>
    </row>
    <row r="130" spans="1:6" ht="23.25" thickBot="1">
      <c r="A130" s="11" t="s">
        <v>279</v>
      </c>
      <c r="B130" s="87" t="s">
        <v>282</v>
      </c>
      <c r="C130" s="130"/>
      <c r="D130" s="130"/>
      <c r="E130" s="130"/>
      <c r="F130" s="348"/>
    </row>
    <row r="131" spans="1:6" ht="12" customHeight="1" thickBot="1">
      <c r="A131" s="18" t="s">
        <v>9</v>
      </c>
      <c r="B131" s="82" t="s">
        <v>360</v>
      </c>
      <c r="C131" s="137">
        <f>+C96+C117</f>
        <v>95096251</v>
      </c>
      <c r="D131" s="137">
        <f>+D96+D117</f>
        <v>117208791</v>
      </c>
      <c r="E131" s="137">
        <f>+E96+E117</f>
        <v>111119486</v>
      </c>
      <c r="F131" s="334">
        <f>E131/C131</f>
        <v>1.1684949178490749</v>
      </c>
    </row>
    <row r="132" spans="1:6" ht="12" customHeight="1" thickBot="1">
      <c r="A132" s="18" t="s">
        <v>10</v>
      </c>
      <c r="B132" s="82" t="s">
        <v>361</v>
      </c>
      <c r="C132" s="137">
        <f>+C133+C134+C135</f>
        <v>0</v>
      </c>
      <c r="D132" s="137">
        <f>+D133+D134+D135</f>
        <v>0</v>
      </c>
      <c r="E132" s="137">
        <f>+E133+E134+E135</f>
        <v>0</v>
      </c>
      <c r="F132" s="334"/>
    </row>
    <row r="133" spans="1:6" ht="12" customHeight="1">
      <c r="A133" s="13" t="s">
        <v>177</v>
      </c>
      <c r="B133" s="10" t="s">
        <v>368</v>
      </c>
      <c r="C133" s="128"/>
      <c r="D133" s="128"/>
      <c r="E133" s="128"/>
      <c r="F133" s="347"/>
    </row>
    <row r="134" spans="1:6" ht="12" customHeight="1">
      <c r="A134" s="13" t="s">
        <v>180</v>
      </c>
      <c r="B134" s="10" t="s">
        <v>369</v>
      </c>
      <c r="C134" s="128"/>
      <c r="D134" s="128"/>
      <c r="E134" s="128"/>
      <c r="F134" s="347"/>
    </row>
    <row r="135" spans="1:6" ht="12" customHeight="1" thickBot="1">
      <c r="A135" s="11" t="s">
        <v>181</v>
      </c>
      <c r="B135" s="10" t="s">
        <v>370</v>
      </c>
      <c r="C135" s="128"/>
      <c r="D135" s="128"/>
      <c r="E135" s="128"/>
      <c r="F135" s="347"/>
    </row>
    <row r="136" spans="1:6" ht="12" customHeight="1" thickBot="1">
      <c r="A136" s="18" t="s">
        <v>11</v>
      </c>
      <c r="B136" s="82" t="s">
        <v>362</v>
      </c>
      <c r="C136" s="137">
        <f>SUM(C137:C142)</f>
        <v>0</v>
      </c>
      <c r="D136" s="137">
        <f>SUM(D137:D142)</f>
        <v>0</v>
      </c>
      <c r="E136" s="137">
        <f>SUM(E137:E142)</f>
        <v>0</v>
      </c>
      <c r="F136" s="334"/>
    </row>
    <row r="137" spans="1:6" ht="12" customHeight="1">
      <c r="A137" s="13" t="s">
        <v>62</v>
      </c>
      <c r="B137" s="7" t="s">
        <v>371</v>
      </c>
      <c r="C137" s="128"/>
      <c r="D137" s="128"/>
      <c r="E137" s="128"/>
      <c r="F137" s="347"/>
    </row>
    <row r="138" spans="1:6" ht="12" customHeight="1">
      <c r="A138" s="13" t="s">
        <v>63</v>
      </c>
      <c r="B138" s="7" t="s">
        <v>363</v>
      </c>
      <c r="C138" s="128"/>
      <c r="D138" s="128"/>
      <c r="E138" s="128"/>
      <c r="F138" s="347"/>
    </row>
    <row r="139" spans="1:6" ht="12" customHeight="1">
      <c r="A139" s="13" t="s">
        <v>64</v>
      </c>
      <c r="B139" s="7" t="s">
        <v>364</v>
      </c>
      <c r="C139" s="128"/>
      <c r="D139" s="128"/>
      <c r="E139" s="128"/>
      <c r="F139" s="347"/>
    </row>
    <row r="140" spans="1:6" ht="12" customHeight="1">
      <c r="A140" s="13" t="s">
        <v>111</v>
      </c>
      <c r="B140" s="7" t="s">
        <v>365</v>
      </c>
      <c r="C140" s="128"/>
      <c r="D140" s="128"/>
      <c r="E140" s="128"/>
      <c r="F140" s="347"/>
    </row>
    <row r="141" spans="1:6" ht="12" customHeight="1">
      <c r="A141" s="13" t="s">
        <v>112</v>
      </c>
      <c r="B141" s="7" t="s">
        <v>366</v>
      </c>
      <c r="C141" s="128"/>
      <c r="D141" s="128"/>
      <c r="E141" s="128"/>
      <c r="F141" s="347"/>
    </row>
    <row r="142" spans="1:6" ht="12" customHeight="1" thickBot="1">
      <c r="A142" s="11" t="s">
        <v>113</v>
      </c>
      <c r="B142" s="7" t="s">
        <v>367</v>
      </c>
      <c r="C142" s="128"/>
      <c r="D142" s="128"/>
      <c r="E142" s="128"/>
      <c r="F142" s="347"/>
    </row>
    <row r="143" spans="1:6" ht="12" customHeight="1" thickBot="1">
      <c r="A143" s="18" t="s">
        <v>12</v>
      </c>
      <c r="B143" s="82" t="s">
        <v>375</v>
      </c>
      <c r="C143" s="143">
        <f>+C144+C145+C146+C147</f>
        <v>33351570</v>
      </c>
      <c r="D143" s="143">
        <f>+D144+D145+D146+D147</f>
        <v>26337967</v>
      </c>
      <c r="E143" s="143">
        <f>+E144+E145+E146+E147</f>
        <v>26337967</v>
      </c>
      <c r="F143" s="337" t="e">
        <f>+F144+F145+F146+F147</f>
        <v>#DIV/0!</v>
      </c>
    </row>
    <row r="144" spans="1:6" ht="12" customHeight="1">
      <c r="A144" s="13" t="s">
        <v>65</v>
      </c>
      <c r="B144" s="7" t="s">
        <v>287</v>
      </c>
      <c r="C144" s="128"/>
      <c r="D144" s="128"/>
      <c r="E144" s="128"/>
      <c r="F144" s="347"/>
    </row>
    <row r="145" spans="1:9" ht="12" customHeight="1">
      <c r="A145" s="13" t="s">
        <v>66</v>
      </c>
      <c r="B145" s="7" t="s">
        <v>288</v>
      </c>
      <c r="C145" s="128"/>
      <c r="D145" s="128">
        <v>1644708</v>
      </c>
      <c r="E145" s="128">
        <v>1644708</v>
      </c>
      <c r="F145" s="347" t="e">
        <f>E145/C145</f>
        <v>#DIV/0!</v>
      </c>
    </row>
    <row r="146" spans="1:9" ht="12" customHeight="1">
      <c r="A146" s="13" t="s">
        <v>201</v>
      </c>
      <c r="B146" s="7" t="s">
        <v>376</v>
      </c>
      <c r="C146" s="128"/>
      <c r="D146" s="128"/>
      <c r="E146" s="128"/>
      <c r="F146" s="347"/>
    </row>
    <row r="147" spans="1:9" ht="12" customHeight="1" thickBot="1">
      <c r="A147" s="11" t="s">
        <v>202</v>
      </c>
      <c r="B147" s="5" t="s">
        <v>582</v>
      </c>
      <c r="C147" s="128">
        <v>33351570</v>
      </c>
      <c r="D147" s="128">
        <v>24693259</v>
      </c>
      <c r="E147" s="128">
        <v>24693259</v>
      </c>
      <c r="F147" s="347"/>
    </row>
    <row r="148" spans="1:9" ht="12" customHeight="1" thickBot="1">
      <c r="A148" s="18" t="s">
        <v>13</v>
      </c>
      <c r="B148" s="82" t="s">
        <v>377</v>
      </c>
      <c r="C148" s="146">
        <f>SUM(C149:C153)</f>
        <v>0</v>
      </c>
      <c r="D148" s="146">
        <f>SUM(D149:D153)</f>
        <v>0</v>
      </c>
      <c r="E148" s="146">
        <f>SUM(E149:E153)</f>
        <v>0</v>
      </c>
      <c r="F148" s="349"/>
    </row>
    <row r="149" spans="1:9" ht="12" customHeight="1">
      <c r="A149" s="13" t="s">
        <v>67</v>
      </c>
      <c r="B149" s="7" t="s">
        <v>372</v>
      </c>
      <c r="C149" s="128"/>
      <c r="D149" s="128"/>
      <c r="E149" s="128"/>
      <c r="F149" s="347"/>
    </row>
    <row r="150" spans="1:9" ht="12" customHeight="1">
      <c r="A150" s="13" t="s">
        <v>68</v>
      </c>
      <c r="B150" s="7" t="s">
        <v>379</v>
      </c>
      <c r="C150" s="128"/>
      <c r="D150" s="128"/>
      <c r="E150" s="128"/>
      <c r="F150" s="347"/>
    </row>
    <row r="151" spans="1:9" ht="12" customHeight="1">
      <c r="A151" s="13" t="s">
        <v>213</v>
      </c>
      <c r="B151" s="7"/>
      <c r="C151" s="128"/>
      <c r="D151" s="128"/>
      <c r="E151" s="128"/>
      <c r="F151" s="347"/>
    </row>
    <row r="152" spans="1:9" ht="12" customHeight="1">
      <c r="A152" s="13" t="s">
        <v>214</v>
      </c>
      <c r="B152" s="7" t="s">
        <v>380</v>
      </c>
      <c r="C152" s="128"/>
      <c r="D152" s="128"/>
      <c r="E152" s="128"/>
      <c r="F152" s="347"/>
    </row>
    <row r="153" spans="1:9" ht="12" customHeight="1" thickBot="1">
      <c r="A153" s="13" t="s">
        <v>378</v>
      </c>
      <c r="B153" s="7" t="s">
        <v>381</v>
      </c>
      <c r="C153" s="128"/>
      <c r="D153" s="128"/>
      <c r="E153" s="128"/>
      <c r="F153" s="347"/>
    </row>
    <row r="154" spans="1:9" ht="12" customHeight="1" thickBot="1">
      <c r="A154" s="18" t="s">
        <v>14</v>
      </c>
      <c r="B154" s="82" t="s">
        <v>382</v>
      </c>
      <c r="C154" s="288"/>
      <c r="D154" s="288"/>
      <c r="E154" s="288"/>
      <c r="F154" s="350"/>
    </row>
    <row r="155" spans="1:9" ht="12" customHeight="1" thickBot="1">
      <c r="A155" s="18" t="s">
        <v>15</v>
      </c>
      <c r="B155" s="82" t="s">
        <v>383</v>
      </c>
      <c r="C155" s="288"/>
      <c r="D155" s="288"/>
      <c r="E155" s="288"/>
      <c r="F155" s="350"/>
    </row>
    <row r="156" spans="1:9" ht="15" customHeight="1" thickBot="1">
      <c r="A156" s="18" t="s">
        <v>16</v>
      </c>
      <c r="B156" s="82" t="s">
        <v>385</v>
      </c>
      <c r="C156" s="244">
        <f>+C132+C136+C143+C148+C154+C155</f>
        <v>33351570</v>
      </c>
      <c r="D156" s="244">
        <f>+D132+D136+D143+D148+D154+D155</f>
        <v>26337967</v>
      </c>
      <c r="E156" s="244">
        <f>+E132+E136+E143+E148+E154+E155</f>
        <v>26337967</v>
      </c>
      <c r="F156" s="351" t="e">
        <f>+F132+F136+F143+F148+F154+F155</f>
        <v>#DIV/0!</v>
      </c>
      <c r="G156" s="245"/>
      <c r="H156" s="245"/>
      <c r="I156" s="245"/>
    </row>
    <row r="157" spans="1:9" s="233" customFormat="1" ht="12.95" customHeight="1" thickBot="1">
      <c r="A157" s="135" t="s">
        <v>17</v>
      </c>
      <c r="B157" s="210" t="s">
        <v>384</v>
      </c>
      <c r="C157" s="244">
        <f>+C131+C156</f>
        <v>128447821</v>
      </c>
      <c r="D157" s="244">
        <f>+D131+D156</f>
        <v>143546758</v>
      </c>
      <c r="E157" s="244">
        <f>+E131+E156</f>
        <v>137457453</v>
      </c>
      <c r="F157" s="351">
        <f>E157/C157</f>
        <v>1.0701423498651643</v>
      </c>
    </row>
    <row r="158" spans="1:9" ht="7.5" customHeight="1"/>
    <row r="159" spans="1:9">
      <c r="A159" s="467" t="s">
        <v>289</v>
      </c>
      <c r="B159" s="467"/>
      <c r="C159" s="467"/>
    </row>
    <row r="160" spans="1:9" ht="15" customHeight="1" thickBot="1">
      <c r="A160" s="465" t="s">
        <v>100</v>
      </c>
      <c r="B160" s="465"/>
      <c r="C160" s="469" t="s">
        <v>141</v>
      </c>
      <c r="D160" s="469"/>
      <c r="E160" s="469"/>
    </row>
    <row r="161" spans="1:5" ht="19.5" customHeight="1" thickBot="1">
      <c r="A161" s="18">
        <v>1</v>
      </c>
      <c r="B161" s="23" t="s">
        <v>386</v>
      </c>
      <c r="C161" s="137">
        <f>+C63-C131</f>
        <v>-12046216</v>
      </c>
      <c r="D161" s="137">
        <f>+D63-D131</f>
        <v>-12334317</v>
      </c>
      <c r="E161" s="137">
        <f>+E63-E131</f>
        <v>-6402200</v>
      </c>
    </row>
    <row r="162" spans="1:5" ht="33.75" customHeight="1" thickBot="1">
      <c r="A162" s="18" t="s">
        <v>8</v>
      </c>
      <c r="B162" s="23" t="s">
        <v>392</v>
      </c>
      <c r="C162" s="137">
        <f>+C88-C156</f>
        <v>12046216</v>
      </c>
      <c r="D162" s="137">
        <f>+D88-D156</f>
        <v>12334317</v>
      </c>
      <c r="E162" s="137">
        <f>+E88-E156</f>
        <v>12334317</v>
      </c>
    </row>
  </sheetData>
  <mergeCells count="15">
    <mergeCell ref="A1:C1"/>
    <mergeCell ref="A2:B2"/>
    <mergeCell ref="A92:B92"/>
    <mergeCell ref="A159:C159"/>
    <mergeCell ref="A160:B160"/>
    <mergeCell ref="A91:C91"/>
    <mergeCell ref="C92:F92"/>
    <mergeCell ref="C160:E160"/>
    <mergeCell ref="A3:A4"/>
    <mergeCell ref="B3:B4"/>
    <mergeCell ref="C3:F3"/>
    <mergeCell ref="A93:A94"/>
    <mergeCell ref="B93:B94"/>
    <mergeCell ref="C93:F93"/>
    <mergeCell ref="C2:F2"/>
  </mergeCells>
  <phoneticPr fontId="0" type="noConversion"/>
  <printOptions horizontalCentered="1"/>
  <pageMargins left="0.78740157480314965" right="0.78740157480314965" top="1.4566929133858268" bottom="0.86614173228346458" header="0.78740157480314965" footer="0.59055118110236227"/>
  <pageSetup paperSize="9" scale="78" fitToHeight="0" orientation="portrait" r:id="rId1"/>
  <headerFooter alignWithMargins="0">
    <oddHeader>&amp;CMórichida 2016. évi költségvetés végrehajtása&amp;R1.1 sz. mell. a 6/2017 (V.05.) sz. önk. rendelethez</oddHeader>
  </headerFooter>
  <rowBreaks count="1" manualBreakCount="1">
    <brk id="90" max="5" man="1"/>
  </rowBreaks>
</worksheet>
</file>

<file path=xl/worksheets/sheet10.xml><?xml version="1.0" encoding="utf-8"?>
<worksheet xmlns="http://schemas.openxmlformats.org/spreadsheetml/2006/main" xmlns:r="http://schemas.openxmlformats.org/officeDocument/2006/relationships">
  <dimension ref="A1:E68"/>
  <sheetViews>
    <sheetView view="pageLayout" zoomScaleNormal="100" workbookViewId="0">
      <selection activeCell="E10" sqref="E10"/>
    </sheetView>
  </sheetViews>
  <sheetFormatPr defaultRowHeight="12.75"/>
  <cols>
    <col min="1" max="1" width="39.1640625" customWidth="1"/>
    <col min="2" max="2" width="8.6640625" customWidth="1"/>
    <col min="3" max="3" width="13" customWidth="1"/>
    <col min="4" max="4" width="14.5" customWidth="1"/>
    <col min="5" max="5" width="18.6640625" customWidth="1"/>
  </cols>
  <sheetData>
    <row r="1" spans="1:5" ht="15.75">
      <c r="A1" s="521" t="str">
        <f>+CONCATENATE("VAGYONKIMUTATÁS",CHAR(10),"a könyvviteli mérlegben értékkel szereplő eszközökről",CHAR(10),LEFT([2]ÖSSZEFÜGGÉSEK!A4,4),".")</f>
        <v>VAGYONKIMUTATÁS
a könyvviteli mérlegben értékkel szereplő eszközökről
2014.</v>
      </c>
      <c r="B1" s="522"/>
      <c r="C1" s="522"/>
      <c r="D1" s="522"/>
      <c r="E1" s="522"/>
    </row>
    <row r="2" spans="1:5" ht="16.5" thickBot="1">
      <c r="A2" s="415" t="s">
        <v>431</v>
      </c>
      <c r="B2" s="416"/>
      <c r="C2" s="523" t="s">
        <v>626</v>
      </c>
      <c r="D2" s="523"/>
      <c r="E2" s="523"/>
    </row>
    <row r="3" spans="1:5">
      <c r="A3" s="524" t="s">
        <v>454</v>
      </c>
      <c r="B3" s="527" t="s">
        <v>444</v>
      </c>
      <c r="C3" s="530" t="s">
        <v>455</v>
      </c>
      <c r="D3" s="530" t="s">
        <v>456</v>
      </c>
      <c r="E3" s="532" t="s">
        <v>457</v>
      </c>
    </row>
    <row r="4" spans="1:5">
      <c r="A4" s="525"/>
      <c r="B4" s="528"/>
      <c r="C4" s="531"/>
      <c r="D4" s="531"/>
      <c r="E4" s="533"/>
    </row>
    <row r="5" spans="1:5">
      <c r="A5" s="526"/>
      <c r="B5" s="529"/>
      <c r="C5" s="534" t="s">
        <v>458</v>
      </c>
      <c r="D5" s="534"/>
      <c r="E5" s="535"/>
    </row>
    <row r="6" spans="1:5" ht="13.5" thickBot="1">
      <c r="A6" s="417" t="s">
        <v>459</v>
      </c>
      <c r="B6" s="418" t="s">
        <v>400</v>
      </c>
      <c r="C6" s="418" t="s">
        <v>401</v>
      </c>
      <c r="D6" s="418" t="s">
        <v>403</v>
      </c>
      <c r="E6" s="419" t="s">
        <v>402</v>
      </c>
    </row>
    <row r="7" spans="1:5">
      <c r="A7" s="420" t="s">
        <v>460</v>
      </c>
      <c r="B7" s="421" t="s">
        <v>461</v>
      </c>
      <c r="C7" s="422"/>
      <c r="D7" s="422"/>
      <c r="E7" s="423"/>
    </row>
    <row r="8" spans="1:5">
      <c r="A8" s="424" t="s">
        <v>462</v>
      </c>
      <c r="B8" s="425" t="s">
        <v>463</v>
      </c>
      <c r="C8" s="426">
        <v>387121932</v>
      </c>
      <c r="D8" s="426">
        <v>387121932</v>
      </c>
      <c r="E8" s="427"/>
    </row>
    <row r="9" spans="1:5" ht="21">
      <c r="A9" s="424" t="s">
        <v>464</v>
      </c>
      <c r="B9" s="425" t="s">
        <v>465</v>
      </c>
      <c r="C9" s="426">
        <v>339237929</v>
      </c>
      <c r="D9" s="426">
        <v>339237929</v>
      </c>
      <c r="E9" s="427"/>
    </row>
    <row r="10" spans="1:5" ht="22.5">
      <c r="A10" s="428" t="s">
        <v>466</v>
      </c>
      <c r="B10" s="425" t="s">
        <v>467</v>
      </c>
      <c r="C10" s="429"/>
      <c r="D10" s="429"/>
      <c r="E10" s="430"/>
    </row>
    <row r="11" spans="1:5" ht="33.75">
      <c r="A11" s="428" t="s">
        <v>468</v>
      </c>
      <c r="B11" s="425" t="s">
        <v>469</v>
      </c>
      <c r="C11" s="431"/>
      <c r="D11" s="431"/>
      <c r="E11" s="432"/>
    </row>
    <row r="12" spans="1:5" ht="22.5">
      <c r="A12" s="428" t="s">
        <v>470</v>
      </c>
      <c r="B12" s="425" t="s">
        <v>471</v>
      </c>
      <c r="C12" s="431"/>
      <c r="D12" s="431"/>
      <c r="E12" s="432"/>
    </row>
    <row r="13" spans="1:5" ht="22.5">
      <c r="A13" s="428" t="s">
        <v>472</v>
      </c>
      <c r="B13" s="425" t="s">
        <v>473</v>
      </c>
      <c r="C13" s="431"/>
      <c r="D13" s="431"/>
      <c r="E13" s="432"/>
    </row>
    <row r="14" spans="1:5" ht="21">
      <c r="A14" s="424" t="s">
        <v>474</v>
      </c>
      <c r="B14" s="425" t="s">
        <v>475</v>
      </c>
      <c r="C14" s="433">
        <v>47884003</v>
      </c>
      <c r="D14" s="433">
        <v>47884003</v>
      </c>
      <c r="E14" s="434"/>
    </row>
    <row r="15" spans="1:5" ht="22.5">
      <c r="A15" s="428" t="s">
        <v>476</v>
      </c>
      <c r="B15" s="425" t="s">
        <v>477</v>
      </c>
      <c r="C15" s="431"/>
      <c r="D15" s="431"/>
      <c r="E15" s="432"/>
    </row>
    <row r="16" spans="1:5" ht="33.75">
      <c r="A16" s="428" t="s">
        <v>478</v>
      </c>
      <c r="B16" s="425" t="s">
        <v>16</v>
      </c>
      <c r="C16" s="431"/>
      <c r="D16" s="431"/>
      <c r="E16" s="432"/>
    </row>
    <row r="17" spans="1:5" ht="22.5">
      <c r="A17" s="428" t="s">
        <v>479</v>
      </c>
      <c r="B17" s="425" t="s">
        <v>17</v>
      </c>
      <c r="C17" s="431">
        <v>47884003</v>
      </c>
      <c r="D17" s="431">
        <v>47884003</v>
      </c>
      <c r="E17" s="432"/>
    </row>
    <row r="18" spans="1:5" ht="22.5">
      <c r="A18" s="428" t="s">
        <v>480</v>
      </c>
      <c r="B18" s="425" t="s">
        <v>18</v>
      </c>
      <c r="C18" s="431"/>
      <c r="D18" s="431"/>
      <c r="E18" s="432"/>
    </row>
    <row r="19" spans="1:5">
      <c r="A19" s="424" t="s">
        <v>481</v>
      </c>
      <c r="B19" s="425" t="s">
        <v>19</v>
      </c>
      <c r="C19" s="433">
        <f>+C20+C21+C22+C23</f>
        <v>0</v>
      </c>
      <c r="D19" s="433"/>
      <c r="E19" s="434"/>
    </row>
    <row r="20" spans="1:5">
      <c r="A20" s="428" t="s">
        <v>482</v>
      </c>
      <c r="B20" s="425" t="s">
        <v>20</v>
      </c>
      <c r="C20" s="431"/>
      <c r="D20" s="431"/>
      <c r="E20" s="432"/>
    </row>
    <row r="21" spans="1:5" ht="22.5">
      <c r="A21" s="428" t="s">
        <v>483</v>
      </c>
      <c r="B21" s="425" t="s">
        <v>21</v>
      </c>
      <c r="C21" s="431"/>
      <c r="D21" s="431"/>
      <c r="E21" s="432"/>
    </row>
    <row r="22" spans="1:5" ht="22.5">
      <c r="A22" s="428" t="s">
        <v>484</v>
      </c>
      <c r="B22" s="425" t="s">
        <v>22</v>
      </c>
      <c r="C22" s="431"/>
      <c r="D22" s="431"/>
      <c r="E22" s="432"/>
    </row>
    <row r="23" spans="1:5">
      <c r="A23" s="428" t="s">
        <v>485</v>
      </c>
      <c r="B23" s="425" t="s">
        <v>23</v>
      </c>
      <c r="C23" s="431"/>
      <c r="D23" s="431"/>
      <c r="E23" s="432"/>
    </row>
    <row r="24" spans="1:5">
      <c r="A24" s="424" t="s">
        <v>486</v>
      </c>
      <c r="B24" s="425" t="s">
        <v>24</v>
      </c>
      <c r="C24" s="433"/>
      <c r="D24" s="433"/>
      <c r="E24" s="434"/>
    </row>
    <row r="25" spans="1:5" ht="22.5">
      <c r="A25" s="428" t="s">
        <v>487</v>
      </c>
      <c r="B25" s="425" t="s">
        <v>25</v>
      </c>
      <c r="C25" s="431"/>
      <c r="D25" s="431"/>
      <c r="E25" s="432"/>
    </row>
    <row r="26" spans="1:5" ht="22.5">
      <c r="A26" s="428" t="s">
        <v>488</v>
      </c>
      <c r="B26" s="425" t="s">
        <v>26</v>
      </c>
      <c r="C26" s="431"/>
      <c r="D26" s="431"/>
      <c r="E26" s="432"/>
    </row>
    <row r="27" spans="1:5" ht="22.5">
      <c r="A27" s="428" t="s">
        <v>489</v>
      </c>
      <c r="B27" s="425" t="s">
        <v>27</v>
      </c>
      <c r="C27" s="431"/>
      <c r="D27" s="431"/>
      <c r="E27" s="432"/>
    </row>
    <row r="28" spans="1:5">
      <c r="A28" s="428" t="s">
        <v>490</v>
      </c>
      <c r="B28" s="425" t="s">
        <v>28</v>
      </c>
      <c r="C28" s="431"/>
      <c r="D28" s="431"/>
      <c r="E28" s="432"/>
    </row>
    <row r="29" spans="1:5" ht="21">
      <c r="A29" s="424" t="s">
        <v>491</v>
      </c>
      <c r="B29" s="425" t="s">
        <v>29</v>
      </c>
      <c r="C29" s="433">
        <f>+C30+C31+C32+C33</f>
        <v>0</v>
      </c>
      <c r="D29" s="433"/>
      <c r="E29" s="434"/>
    </row>
    <row r="30" spans="1:5" ht="22.5">
      <c r="A30" s="428" t="s">
        <v>492</v>
      </c>
      <c r="B30" s="425" t="s">
        <v>30</v>
      </c>
      <c r="C30" s="431"/>
      <c r="D30" s="431"/>
      <c r="E30" s="432"/>
    </row>
    <row r="31" spans="1:5" ht="33.75">
      <c r="A31" s="428" t="s">
        <v>493</v>
      </c>
      <c r="B31" s="425" t="s">
        <v>31</v>
      </c>
      <c r="C31" s="431"/>
      <c r="D31" s="431"/>
      <c r="E31" s="432"/>
    </row>
    <row r="32" spans="1:5" ht="22.5">
      <c r="A32" s="428" t="s">
        <v>494</v>
      </c>
      <c r="B32" s="425" t="s">
        <v>32</v>
      </c>
      <c r="C32" s="431"/>
      <c r="D32" s="431"/>
      <c r="E32" s="432"/>
    </row>
    <row r="33" spans="1:5">
      <c r="A33" s="428" t="s">
        <v>495</v>
      </c>
      <c r="B33" s="425" t="s">
        <v>33</v>
      </c>
      <c r="C33" s="431"/>
      <c r="D33" s="431"/>
      <c r="E33" s="432"/>
    </row>
    <row r="34" spans="1:5" ht="21">
      <c r="A34" s="424" t="s">
        <v>496</v>
      </c>
      <c r="B34" s="425" t="s">
        <v>34</v>
      </c>
      <c r="C34" s="433">
        <v>3900000</v>
      </c>
      <c r="D34" s="433">
        <v>3900000</v>
      </c>
      <c r="E34" s="434"/>
    </row>
    <row r="35" spans="1:5">
      <c r="A35" s="424" t="s">
        <v>497</v>
      </c>
      <c r="B35" s="425" t="s">
        <v>35</v>
      </c>
      <c r="C35" s="433">
        <v>3900000</v>
      </c>
      <c r="D35" s="433">
        <v>3900000</v>
      </c>
      <c r="E35" s="434"/>
    </row>
    <row r="36" spans="1:5">
      <c r="A36" s="428" t="s">
        <v>498</v>
      </c>
      <c r="B36" s="425" t="s">
        <v>90</v>
      </c>
      <c r="C36" s="431"/>
      <c r="D36" s="431"/>
      <c r="E36" s="432"/>
    </row>
    <row r="37" spans="1:5" ht="22.5">
      <c r="A37" s="428" t="s">
        <v>499</v>
      </c>
      <c r="B37" s="425" t="s">
        <v>91</v>
      </c>
      <c r="C37" s="431"/>
      <c r="D37" s="431"/>
      <c r="E37" s="432"/>
    </row>
    <row r="38" spans="1:5" ht="22.5">
      <c r="A38" s="428" t="s">
        <v>500</v>
      </c>
      <c r="B38" s="425" t="s">
        <v>92</v>
      </c>
      <c r="C38" s="431"/>
      <c r="D38" s="431"/>
      <c r="E38" s="432"/>
    </row>
    <row r="39" spans="1:5">
      <c r="A39" s="428" t="s">
        <v>501</v>
      </c>
      <c r="B39" s="425" t="s">
        <v>93</v>
      </c>
      <c r="C39" s="431"/>
      <c r="D39" s="431"/>
      <c r="E39" s="432"/>
    </row>
    <row r="40" spans="1:5" ht="21">
      <c r="A40" s="424" t="s">
        <v>502</v>
      </c>
      <c r="B40" s="425" t="s">
        <v>503</v>
      </c>
      <c r="C40" s="433">
        <f>+C41+C42+C43+C44</f>
        <v>0</v>
      </c>
      <c r="D40" s="433"/>
      <c r="E40" s="434"/>
    </row>
    <row r="41" spans="1:5" ht="22.5">
      <c r="A41" s="428" t="s">
        <v>504</v>
      </c>
      <c r="B41" s="425" t="s">
        <v>505</v>
      </c>
      <c r="C41" s="431"/>
      <c r="D41" s="431"/>
      <c r="E41" s="432"/>
    </row>
    <row r="42" spans="1:5" ht="33.75">
      <c r="A42" s="428" t="s">
        <v>506</v>
      </c>
      <c r="B42" s="425" t="s">
        <v>507</v>
      </c>
      <c r="C42" s="431"/>
      <c r="D42" s="431"/>
      <c r="E42" s="432"/>
    </row>
    <row r="43" spans="1:5" ht="22.5">
      <c r="A43" s="428" t="s">
        <v>508</v>
      </c>
      <c r="B43" s="425" t="s">
        <v>509</v>
      </c>
      <c r="C43" s="431"/>
      <c r="D43" s="431"/>
      <c r="E43" s="432"/>
    </row>
    <row r="44" spans="1:5" ht="22.5">
      <c r="A44" s="428" t="s">
        <v>510</v>
      </c>
      <c r="B44" s="425" t="s">
        <v>511</v>
      </c>
      <c r="C44" s="431"/>
      <c r="D44" s="431"/>
      <c r="E44" s="432"/>
    </row>
    <row r="45" spans="1:5" ht="21">
      <c r="A45" s="424" t="s">
        <v>512</v>
      </c>
      <c r="B45" s="425" t="s">
        <v>513</v>
      </c>
      <c r="C45" s="433">
        <f>+C46+C47+C48+C49</f>
        <v>0</v>
      </c>
      <c r="D45" s="433">
        <f>+D46+D47+D48+D49</f>
        <v>0</v>
      </c>
      <c r="E45" s="434">
        <f>+E46+E47+E48+E49</f>
        <v>0</v>
      </c>
    </row>
    <row r="46" spans="1:5" ht="22.5">
      <c r="A46" s="428" t="s">
        <v>514</v>
      </c>
      <c r="B46" s="425" t="s">
        <v>515</v>
      </c>
      <c r="C46" s="431"/>
      <c r="D46" s="431"/>
      <c r="E46" s="432"/>
    </row>
    <row r="47" spans="1:5" ht="33.75">
      <c r="A47" s="428" t="s">
        <v>516</v>
      </c>
      <c r="B47" s="425" t="s">
        <v>517</v>
      </c>
      <c r="C47" s="431"/>
      <c r="D47" s="431"/>
      <c r="E47" s="432"/>
    </row>
    <row r="48" spans="1:5" ht="22.5">
      <c r="A48" s="428" t="s">
        <v>518</v>
      </c>
      <c r="B48" s="425" t="s">
        <v>519</v>
      </c>
      <c r="C48" s="431"/>
      <c r="D48" s="431"/>
      <c r="E48" s="432"/>
    </row>
    <row r="49" spans="1:5" ht="22.5">
      <c r="A49" s="428" t="s">
        <v>520</v>
      </c>
      <c r="B49" s="425" t="s">
        <v>521</v>
      </c>
      <c r="C49" s="431"/>
      <c r="D49" s="431"/>
      <c r="E49" s="432"/>
    </row>
    <row r="50" spans="1:5" ht="21">
      <c r="A50" s="424" t="s">
        <v>522</v>
      </c>
      <c r="B50" s="425" t="s">
        <v>523</v>
      </c>
      <c r="C50" s="431">
        <v>679542462</v>
      </c>
      <c r="D50" s="431">
        <v>679542462</v>
      </c>
      <c r="E50" s="432"/>
    </row>
    <row r="51" spans="1:5" ht="31.5">
      <c r="A51" s="424" t="s">
        <v>524</v>
      </c>
      <c r="B51" s="425" t="s">
        <v>525</v>
      </c>
      <c r="C51" s="433">
        <f>+C7+C8+C34+C50</f>
        <v>1070564394</v>
      </c>
      <c r="D51" s="433">
        <v>1070564394</v>
      </c>
      <c r="E51" s="434"/>
    </row>
    <row r="52" spans="1:5">
      <c r="A52" s="424" t="s">
        <v>526</v>
      </c>
      <c r="B52" s="425" t="s">
        <v>527</v>
      </c>
      <c r="C52" s="431">
        <v>308677</v>
      </c>
      <c r="D52" s="431">
        <v>308677</v>
      </c>
      <c r="E52" s="432"/>
    </row>
    <row r="53" spans="1:5">
      <c r="A53" s="424" t="s">
        <v>528</v>
      </c>
      <c r="B53" s="425" t="s">
        <v>529</v>
      </c>
      <c r="C53" s="431"/>
      <c r="D53" s="431"/>
      <c r="E53" s="432"/>
    </row>
    <row r="54" spans="1:5" ht="21">
      <c r="A54" s="424" t="s">
        <v>530</v>
      </c>
      <c r="B54" s="425" t="s">
        <v>531</v>
      </c>
      <c r="C54" s="433">
        <f>+C52+C53</f>
        <v>308677</v>
      </c>
      <c r="D54" s="433">
        <v>308677</v>
      </c>
      <c r="E54" s="434"/>
    </row>
    <row r="55" spans="1:5">
      <c r="A55" s="424" t="s">
        <v>532</v>
      </c>
      <c r="B55" s="425" t="s">
        <v>533</v>
      </c>
      <c r="C55" s="431"/>
      <c r="D55" s="431"/>
      <c r="E55" s="432"/>
    </row>
    <row r="56" spans="1:5">
      <c r="A56" s="424" t="s">
        <v>534</v>
      </c>
      <c r="B56" s="425" t="s">
        <v>535</v>
      </c>
      <c r="C56" s="431">
        <v>458630</v>
      </c>
      <c r="D56" s="431">
        <v>458630</v>
      </c>
      <c r="E56" s="432"/>
    </row>
    <row r="57" spans="1:5">
      <c r="A57" s="424" t="s">
        <v>536</v>
      </c>
      <c r="B57" s="425" t="s">
        <v>537</v>
      </c>
      <c r="C57" s="431">
        <v>17241037</v>
      </c>
      <c r="D57" s="431">
        <v>17241037</v>
      </c>
      <c r="E57" s="432"/>
    </row>
    <row r="58" spans="1:5">
      <c r="A58" s="424" t="s">
        <v>538</v>
      </c>
      <c r="B58" s="425" t="s">
        <v>539</v>
      </c>
      <c r="C58" s="431"/>
      <c r="D58" s="431"/>
      <c r="E58" s="432"/>
    </row>
    <row r="59" spans="1:5">
      <c r="A59" s="424" t="s">
        <v>540</v>
      </c>
      <c r="B59" s="425" t="s">
        <v>541</v>
      </c>
      <c r="C59" s="433">
        <f>+C55+C56+C57+C58</f>
        <v>17699667</v>
      </c>
      <c r="D59" s="433">
        <v>17699667</v>
      </c>
      <c r="E59" s="434"/>
    </row>
    <row r="60" spans="1:5" ht="21">
      <c r="A60" s="424" t="s">
        <v>542</v>
      </c>
      <c r="B60" s="425" t="s">
        <v>543</v>
      </c>
      <c r="C60" s="431">
        <v>1366665</v>
      </c>
      <c r="D60" s="431">
        <v>1366665</v>
      </c>
      <c r="E60" s="432"/>
    </row>
    <row r="61" spans="1:5" ht="21">
      <c r="A61" s="424" t="s">
        <v>544</v>
      </c>
      <c r="B61" s="425" t="s">
        <v>545</v>
      </c>
      <c r="C61" s="431"/>
      <c r="D61" s="431"/>
      <c r="E61" s="432"/>
    </row>
    <row r="62" spans="1:5">
      <c r="A62" s="424" t="s">
        <v>546</v>
      </c>
      <c r="B62" s="425" t="s">
        <v>547</v>
      </c>
      <c r="C62" s="431">
        <v>734332245</v>
      </c>
      <c r="D62" s="431">
        <v>734332245</v>
      </c>
      <c r="E62" s="432"/>
    </row>
    <row r="63" spans="1:5">
      <c r="A63" s="424" t="s">
        <v>548</v>
      </c>
      <c r="B63" s="425" t="s">
        <v>549</v>
      </c>
      <c r="C63" s="433">
        <f>+C60+C61+C62</f>
        <v>735698910</v>
      </c>
      <c r="D63" s="433">
        <v>735698910</v>
      </c>
      <c r="E63" s="434"/>
    </row>
    <row r="64" spans="1:5" ht="21">
      <c r="A64" s="424" t="s">
        <v>550</v>
      </c>
      <c r="B64" s="425" t="s">
        <v>551</v>
      </c>
      <c r="C64" s="431"/>
      <c r="D64" s="431"/>
      <c r="E64" s="432"/>
    </row>
    <row r="65" spans="1:5" ht="42">
      <c r="A65" s="424" t="s">
        <v>552</v>
      </c>
      <c r="B65" s="425" t="s">
        <v>553</v>
      </c>
      <c r="C65" s="431"/>
      <c r="D65" s="431"/>
      <c r="E65" s="432"/>
    </row>
    <row r="66" spans="1:5" ht="21">
      <c r="A66" s="424" t="s">
        <v>554</v>
      </c>
      <c r="B66" s="425" t="s">
        <v>555</v>
      </c>
      <c r="C66" s="433">
        <f>+C64+C65</f>
        <v>0</v>
      </c>
      <c r="D66" s="433"/>
      <c r="E66" s="434"/>
    </row>
    <row r="67" spans="1:5">
      <c r="A67" s="424" t="s">
        <v>556</v>
      </c>
      <c r="B67" s="425" t="s">
        <v>557</v>
      </c>
      <c r="C67" s="431"/>
      <c r="D67" s="431"/>
      <c r="E67" s="432"/>
    </row>
    <row r="68" spans="1:5" ht="21.75" thickBot="1">
      <c r="A68" s="435" t="s">
        <v>558</v>
      </c>
      <c r="B68" s="436" t="s">
        <v>559</v>
      </c>
      <c r="C68" s="437">
        <f>+C51+C54+C59+C63+C66+C67</f>
        <v>1824271648</v>
      </c>
      <c r="D68" s="437">
        <f>+D51+D54+D59+D63+D66+D67</f>
        <v>1824271648</v>
      </c>
      <c r="E68" s="438">
        <f>+E51+E54+E59+E63+E66+E67</f>
        <v>0</v>
      </c>
    </row>
  </sheetData>
  <mergeCells count="8">
    <mergeCell ref="A1:E1"/>
    <mergeCell ref="C2:E2"/>
    <mergeCell ref="A3:A5"/>
    <mergeCell ref="B3:B5"/>
    <mergeCell ref="C3:C4"/>
    <mergeCell ref="D3:D4"/>
    <mergeCell ref="E3:E4"/>
    <mergeCell ref="C5:E5"/>
  </mergeCells>
  <pageMargins left="0.7" right="0.7" top="0.75" bottom="0.75" header="0.3" footer="0.3"/>
  <pageSetup paperSize="9" orientation="portrait" r:id="rId1"/>
  <headerFooter>
    <oddHeader>&amp;CMórichida 2016. évi ktgvetés végrehajtása&amp;R&amp;"Times New Roman CE,Félkövér dőlt"&amp;8 12.1. melléklet a 6/2017 (V.05.)sz. önk.
rendelethez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92D050"/>
  </sheetPr>
  <dimension ref="A1:E26"/>
  <sheetViews>
    <sheetView view="pageLayout" zoomScaleNormal="100" workbookViewId="0">
      <selection activeCell="A4" sqref="A4"/>
    </sheetView>
  </sheetViews>
  <sheetFormatPr defaultColWidth="9.33203125" defaultRowHeight="12.75"/>
  <cols>
    <col min="1" max="1" width="71.1640625" style="441" customWidth="1"/>
    <col min="2" max="2" width="6.1640625" style="440" customWidth="1"/>
    <col min="3" max="3" width="18" style="439" customWidth="1"/>
    <col min="4" max="16384" width="9.33203125" style="439"/>
  </cols>
  <sheetData>
    <row r="1" spans="1:3" ht="32.25" customHeight="1">
      <c r="A1" s="537" t="s">
        <v>576</v>
      </c>
      <c r="B1" s="537"/>
      <c r="C1" s="537"/>
    </row>
    <row r="2" spans="1:3" ht="15.75">
      <c r="A2" s="538" t="s">
        <v>579</v>
      </c>
      <c r="B2" s="538"/>
      <c r="C2" s="538"/>
    </row>
    <row r="4" spans="1:3" ht="13.5" thickBot="1">
      <c r="B4" s="539" t="s">
        <v>626</v>
      </c>
      <c r="C4" s="539"/>
    </row>
    <row r="5" spans="1:3" s="458" customFormat="1" ht="31.5" customHeight="1">
      <c r="A5" s="540" t="s">
        <v>575</v>
      </c>
      <c r="B5" s="542" t="s">
        <v>444</v>
      </c>
      <c r="C5" s="544" t="s">
        <v>574</v>
      </c>
    </row>
    <row r="6" spans="1:3" s="458" customFormat="1">
      <c r="A6" s="541"/>
      <c r="B6" s="543"/>
      <c r="C6" s="545"/>
    </row>
    <row r="7" spans="1:3" s="454" customFormat="1" ht="13.5" thickBot="1">
      <c r="A7" s="457" t="s">
        <v>399</v>
      </c>
      <c r="B7" s="456" t="s">
        <v>400</v>
      </c>
      <c r="C7" s="455" t="s">
        <v>401</v>
      </c>
    </row>
    <row r="8" spans="1:3" ht="15.75" customHeight="1">
      <c r="A8" s="424" t="s">
        <v>573</v>
      </c>
      <c r="B8" s="453" t="s">
        <v>461</v>
      </c>
      <c r="C8" s="452">
        <v>27064664</v>
      </c>
    </row>
    <row r="9" spans="1:3" ht="15.75" customHeight="1">
      <c r="A9" s="424" t="s">
        <v>572</v>
      </c>
      <c r="B9" s="425" t="s">
        <v>463</v>
      </c>
      <c r="C9" s="452">
        <v>734292245</v>
      </c>
    </row>
    <row r="10" spans="1:3" ht="15.75" customHeight="1">
      <c r="A10" s="424" t="s">
        <v>571</v>
      </c>
      <c r="B10" s="425" t="s">
        <v>465</v>
      </c>
      <c r="C10" s="452">
        <v>5213254</v>
      </c>
    </row>
    <row r="11" spans="1:3" ht="15.75" customHeight="1">
      <c r="A11" s="424" t="s">
        <v>570</v>
      </c>
      <c r="B11" s="425" t="s">
        <v>467</v>
      </c>
      <c r="C11" s="448">
        <v>1060175295</v>
      </c>
    </row>
    <row r="12" spans="1:3" ht="15.75" customHeight="1">
      <c r="A12" s="424" t="s">
        <v>569</v>
      </c>
      <c r="B12" s="425" t="s">
        <v>469</v>
      </c>
      <c r="C12" s="448"/>
    </row>
    <row r="13" spans="1:3" ht="15.75" customHeight="1">
      <c r="A13" s="424" t="s">
        <v>568</v>
      </c>
      <c r="B13" s="425" t="s">
        <v>471</v>
      </c>
      <c r="C13" s="448">
        <v>-11431730</v>
      </c>
    </row>
    <row r="14" spans="1:3" ht="15.75" customHeight="1">
      <c r="A14" s="424" t="s">
        <v>567</v>
      </c>
      <c r="B14" s="425" t="s">
        <v>473</v>
      </c>
      <c r="C14" s="450">
        <f>+C8+C9+C10+C11+C12+C13</f>
        <v>1815313728</v>
      </c>
    </row>
    <row r="15" spans="1:3" ht="15.75" customHeight="1">
      <c r="A15" s="424" t="s">
        <v>566</v>
      </c>
      <c r="B15" s="425" t="s">
        <v>475</v>
      </c>
      <c r="C15" s="451"/>
    </row>
    <row r="16" spans="1:3" ht="15.75" customHeight="1">
      <c r="A16" s="424" t="s">
        <v>565</v>
      </c>
      <c r="B16" s="425" t="s">
        <v>477</v>
      </c>
      <c r="C16" s="448">
        <v>1932809</v>
      </c>
    </row>
    <row r="17" spans="1:5" ht="15.75" customHeight="1">
      <c r="A17" s="424" t="s">
        <v>564</v>
      </c>
      <c r="B17" s="425" t="s">
        <v>16</v>
      </c>
      <c r="C17" s="448">
        <v>7025111</v>
      </c>
    </row>
    <row r="18" spans="1:5" ht="15.75" customHeight="1">
      <c r="A18" s="424" t="s">
        <v>563</v>
      </c>
      <c r="B18" s="425" t="s">
        <v>17</v>
      </c>
      <c r="C18" s="450">
        <f>+C15+C16+C17</f>
        <v>8957920</v>
      </c>
    </row>
    <row r="19" spans="1:5" s="449" customFormat="1" ht="15.75" customHeight="1">
      <c r="A19" s="424" t="s">
        <v>562</v>
      </c>
      <c r="B19" s="425" t="s">
        <v>18</v>
      </c>
      <c r="C19" s="448"/>
    </row>
    <row r="20" spans="1:5" ht="15.75" customHeight="1">
      <c r="A20" s="424" t="s">
        <v>561</v>
      </c>
      <c r="B20" s="425" t="s">
        <v>19</v>
      </c>
      <c r="C20" s="448"/>
    </row>
    <row r="21" spans="1:5" ht="15.75" customHeight="1" thickBot="1">
      <c r="A21" s="447" t="s">
        <v>560</v>
      </c>
      <c r="B21" s="436" t="s">
        <v>20</v>
      </c>
      <c r="C21" s="446">
        <f>+C14+C18+C19+C20</f>
        <v>1824271648</v>
      </c>
    </row>
    <row r="22" spans="1:5" ht="15.75">
      <c r="A22" s="445"/>
      <c r="B22" s="444"/>
      <c r="C22" s="443"/>
      <c r="D22" s="443"/>
      <c r="E22" s="443"/>
    </row>
    <row r="23" spans="1:5" ht="15.75">
      <c r="A23" s="445"/>
      <c r="B23" s="444"/>
      <c r="C23" s="443"/>
      <c r="D23" s="443"/>
      <c r="E23" s="443"/>
    </row>
    <row r="24" spans="1:5" ht="15.75">
      <c r="A24" s="444"/>
      <c r="B24" s="444"/>
      <c r="C24" s="443"/>
      <c r="D24" s="443"/>
      <c r="E24" s="443"/>
    </row>
    <row r="25" spans="1:5" ht="15.75">
      <c r="A25" s="536"/>
      <c r="B25" s="536"/>
      <c r="C25" s="536"/>
      <c r="D25" s="442"/>
      <c r="E25" s="442"/>
    </row>
    <row r="26" spans="1:5" ht="15.75">
      <c r="A26" s="536"/>
      <c r="B26" s="536"/>
      <c r="C26" s="536"/>
      <c r="D26" s="442"/>
      <c r="E26" s="442"/>
    </row>
  </sheetData>
  <mergeCells count="8">
    <mergeCell ref="A25:C25"/>
    <mergeCell ref="A26:C26"/>
    <mergeCell ref="A1:C1"/>
    <mergeCell ref="A2:C2"/>
    <mergeCell ref="B4:C4"/>
    <mergeCell ref="A5:A6"/>
    <mergeCell ref="B5:B6"/>
    <mergeCell ref="C5:C6"/>
  </mergeCells>
  <printOptions horizontalCentered="1"/>
  <pageMargins left="0.78740157480314965" right="0.78740157480314965" top="1.246875" bottom="0.98425196850393704" header="0.78740157480314965" footer="0.78740157480314965"/>
  <pageSetup paperSize="9" scale="95" orientation="portrait" verticalDpi="300" r:id="rId1"/>
  <headerFooter alignWithMargins="0">
    <oddHeader>&amp;C&amp;"Times New Roman CE,Félkövér"Mórichida 2016. évi ktgvetés végrehajtása&amp;R&amp;"Times New Roman CE,Félkövér dőlt"12.2. melléklet a 6/2017 (V.05.)sz. önk.
rendelethez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>
  <dimension ref="A1:D13"/>
  <sheetViews>
    <sheetView tabSelected="1" view="pageLayout" zoomScaleNormal="100" workbookViewId="0">
      <selection activeCell="D10" sqref="D10"/>
    </sheetView>
  </sheetViews>
  <sheetFormatPr defaultRowHeight="12.75"/>
  <cols>
    <col min="1" max="1" width="5.83203125" bestFit="1" customWidth="1"/>
    <col min="2" max="2" width="46.33203125" customWidth="1"/>
    <col min="3" max="3" width="28.5" customWidth="1"/>
  </cols>
  <sheetData>
    <row r="1" spans="1:4" ht="12.75" customHeight="1">
      <c r="A1" s="547" t="s">
        <v>631</v>
      </c>
      <c r="B1" s="547"/>
      <c r="C1" s="547"/>
      <c r="D1" s="547"/>
    </row>
    <row r="2" spans="1:4" ht="14.25">
      <c r="A2" s="394"/>
      <c r="B2" s="394"/>
      <c r="C2" s="394"/>
    </row>
    <row r="3" spans="1:4" ht="14.25">
      <c r="A3" s="546" t="s">
        <v>448</v>
      </c>
      <c r="B3" s="546"/>
      <c r="C3" s="546"/>
    </row>
    <row r="4" spans="1:4" ht="13.5" thickBot="1">
      <c r="A4" s="39"/>
      <c r="B4" s="39"/>
      <c r="C4" s="395"/>
    </row>
    <row r="5" spans="1:4" ht="26.25" thickBot="1">
      <c r="A5" s="396" t="s">
        <v>6</v>
      </c>
      <c r="B5" s="397" t="s">
        <v>50</v>
      </c>
      <c r="C5" s="398" t="s">
        <v>449</v>
      </c>
    </row>
    <row r="6" spans="1:4" ht="25.5">
      <c r="A6" s="399" t="s">
        <v>7</v>
      </c>
      <c r="B6" s="400" t="str">
        <f>+CONCATENATE("Pénzkészlet ",LEFT([2]ÖSSZEFÜGGÉSEK!A4,4),". január 1-jén",CHAR(10),"ebből:")</f>
        <v>Pénzkészlet 2014. január 1-jén
ebből:</v>
      </c>
      <c r="C6" s="401">
        <f>C7+C8</f>
        <v>16079786</v>
      </c>
    </row>
    <row r="7" spans="1:4">
      <c r="A7" s="402" t="s">
        <v>8</v>
      </c>
      <c r="B7" s="403" t="s">
        <v>450</v>
      </c>
      <c r="C7" s="404">
        <v>15225371</v>
      </c>
    </row>
    <row r="8" spans="1:4">
      <c r="A8" s="402" t="s">
        <v>9</v>
      </c>
      <c r="B8" s="403" t="s">
        <v>451</v>
      </c>
      <c r="C8" s="404">
        <v>854415</v>
      </c>
    </row>
    <row r="9" spans="1:4">
      <c r="A9" s="402" t="s">
        <v>10</v>
      </c>
      <c r="B9" s="405" t="s">
        <v>452</v>
      </c>
      <c r="C9" s="404">
        <v>104611683</v>
      </c>
    </row>
    <row r="10" spans="1:4" ht="13.5" thickBot="1">
      <c r="A10" s="406" t="s">
        <v>11</v>
      </c>
      <c r="B10" s="407" t="s">
        <v>453</v>
      </c>
      <c r="C10" s="408">
        <v>102991802</v>
      </c>
    </row>
    <row r="11" spans="1:4" ht="25.5">
      <c r="A11" s="409" t="s">
        <v>12</v>
      </c>
      <c r="B11" s="410" t="str">
        <f>+CONCATENATE("Záró pénzkészlet ",LEFT([2]ÖSSZEFÜGGÉSEK!A4,4),". december 31-én",CHAR(10),"ebből:")</f>
        <v>Záró pénzkészlet 2014. december 31-én
ebből:</v>
      </c>
      <c r="C11" s="411">
        <v>17699667</v>
      </c>
    </row>
    <row r="12" spans="1:4">
      <c r="A12" s="402" t="s">
        <v>13</v>
      </c>
      <c r="B12" s="403" t="s">
        <v>450</v>
      </c>
      <c r="C12" s="404">
        <v>17241037</v>
      </c>
    </row>
    <row r="13" spans="1:4" ht="13.5" thickBot="1">
      <c r="A13" s="412" t="s">
        <v>14</v>
      </c>
      <c r="B13" s="413" t="s">
        <v>451</v>
      </c>
      <c r="C13" s="414">
        <v>458630</v>
      </c>
    </row>
  </sheetData>
  <mergeCells count="2">
    <mergeCell ref="A3:C3"/>
    <mergeCell ref="A1:D1"/>
  </mergeCells>
  <phoneticPr fontId="28" type="noConversion"/>
  <conditionalFormatting sqref="C11">
    <cfRule type="cellIs" dxfId="0" priority="1" stopIfTrue="1" operator="notEqual">
      <formula>SUM(C12:C13)</formula>
    </cfRule>
  </conditionalFormatting>
  <pageMargins left="0.7" right="0.7" top="0.75" bottom="0.75" header="0.3" footer="0.3"/>
  <pageSetup paperSize="9" orientation="portrait" r:id="rId1"/>
  <headerFooter>
    <oddHeader>&amp;CMórichida 2016. évi költségvetés végrehajtása</oddHead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L33"/>
  <sheetViews>
    <sheetView view="pageLayout" topLeftCell="C1" zoomScaleNormal="94" zoomScaleSheetLayoutView="100" workbookViewId="0">
      <selection activeCell="L1" sqref="L1:L32"/>
    </sheetView>
  </sheetViews>
  <sheetFormatPr defaultColWidth="9.33203125" defaultRowHeight="12.75"/>
  <cols>
    <col min="1" max="1" width="6.83203125" style="49" customWidth="1"/>
    <col min="2" max="2" width="55.1640625" style="92" customWidth="1"/>
    <col min="3" max="6" width="16.33203125" style="49" customWidth="1"/>
    <col min="7" max="7" width="55.1640625" style="49" customWidth="1"/>
    <col min="8" max="11" width="16.33203125" style="49" customWidth="1"/>
    <col min="12" max="12" width="4.83203125" style="49" customWidth="1"/>
    <col min="13" max="16384" width="9.33203125" style="49"/>
  </cols>
  <sheetData>
    <row r="1" spans="1:12" ht="39.75" customHeight="1">
      <c r="B1" s="158" t="s">
        <v>103</v>
      </c>
      <c r="C1" s="159"/>
      <c r="D1" s="159"/>
      <c r="E1" s="159"/>
      <c r="F1" s="159"/>
      <c r="G1" s="159"/>
      <c r="H1" s="159"/>
      <c r="I1" s="159"/>
      <c r="J1" s="159"/>
      <c r="K1" s="159"/>
      <c r="L1" s="484"/>
    </row>
    <row r="2" spans="1:12" ht="14.25" thickBot="1">
      <c r="H2" s="486" t="s">
        <v>625</v>
      </c>
      <c r="I2" s="486"/>
      <c r="J2" s="486"/>
      <c r="K2" s="486"/>
      <c r="L2" s="484"/>
    </row>
    <row r="3" spans="1:12" ht="18" customHeight="1" thickBot="1">
      <c r="A3" s="482" t="s">
        <v>57</v>
      </c>
      <c r="B3" s="160" t="s">
        <v>45</v>
      </c>
      <c r="C3" s="161"/>
      <c r="D3" s="323"/>
      <c r="E3" s="323"/>
      <c r="F3" s="323"/>
      <c r="G3" s="369" t="s">
        <v>46</v>
      </c>
      <c r="H3" s="370"/>
      <c r="I3" s="332"/>
      <c r="J3" s="332"/>
      <c r="K3" s="333"/>
      <c r="L3" s="484"/>
    </row>
    <row r="4" spans="1:12" s="163" customFormat="1" ht="35.25" customHeight="1" thickBot="1">
      <c r="A4" s="483"/>
      <c r="B4" s="93" t="s">
        <v>50</v>
      </c>
      <c r="C4" s="94" t="str">
        <f>+'1.1.sz.mell.'!C4</f>
        <v>Eredeti előirányzat</v>
      </c>
      <c r="D4" s="94" t="s">
        <v>583</v>
      </c>
      <c r="E4" s="94" t="s">
        <v>584</v>
      </c>
      <c r="F4" s="324" t="s">
        <v>443</v>
      </c>
      <c r="G4" s="93" t="s">
        <v>50</v>
      </c>
      <c r="H4" s="45" t="str">
        <f>+C4</f>
        <v>Eredeti előirányzat</v>
      </c>
      <c r="I4" s="45" t="str">
        <f>+D4</f>
        <v>2016. évi módosított előírányzat</v>
      </c>
      <c r="J4" s="45" t="str">
        <f>+E4</f>
        <v>2016. évi teljesítés</v>
      </c>
      <c r="K4" s="45" t="str">
        <f>+F4</f>
        <v>Teljesítés %-a</v>
      </c>
      <c r="L4" s="484"/>
    </row>
    <row r="5" spans="1:12" s="168" customFormat="1" ht="12" customHeight="1" thickBot="1">
      <c r="A5" s="164" t="s">
        <v>399</v>
      </c>
      <c r="B5" s="165" t="s">
        <v>400</v>
      </c>
      <c r="C5" s="166" t="s">
        <v>401</v>
      </c>
      <c r="D5" s="325" t="s">
        <v>403</v>
      </c>
      <c r="E5" s="325" t="s">
        <v>402</v>
      </c>
      <c r="F5" s="325" t="s">
        <v>404</v>
      </c>
      <c r="G5" s="165" t="s">
        <v>406</v>
      </c>
      <c r="H5" s="167" t="s">
        <v>407</v>
      </c>
      <c r="I5" s="167" t="s">
        <v>445</v>
      </c>
      <c r="J5" s="167" t="s">
        <v>446</v>
      </c>
      <c r="K5" s="167" t="s">
        <v>447</v>
      </c>
      <c r="L5" s="484"/>
    </row>
    <row r="6" spans="1:12" ht="12.95" customHeight="1">
      <c r="A6" s="169" t="s">
        <v>7</v>
      </c>
      <c r="B6" s="170" t="s">
        <v>290</v>
      </c>
      <c r="C6" s="147">
        <v>47711035</v>
      </c>
      <c r="D6" s="326">
        <v>52097932</v>
      </c>
      <c r="E6" s="326">
        <v>52097932</v>
      </c>
      <c r="F6" s="352">
        <f>E6/C6</f>
        <v>1.0919472193382516</v>
      </c>
      <c r="G6" s="170" t="s">
        <v>51</v>
      </c>
      <c r="H6" s="153">
        <v>34560000</v>
      </c>
      <c r="I6" s="153">
        <v>50908557</v>
      </c>
      <c r="J6" s="153">
        <v>50908557</v>
      </c>
      <c r="K6" s="362">
        <f>J6/H6</f>
        <v>1.4730485243055556</v>
      </c>
      <c r="L6" s="484"/>
    </row>
    <row r="7" spans="1:12" ht="12.95" customHeight="1">
      <c r="A7" s="171" t="s">
        <v>8</v>
      </c>
      <c r="B7" s="172" t="s">
        <v>291</v>
      </c>
      <c r="C7" s="148">
        <v>10425000</v>
      </c>
      <c r="D7" s="327">
        <v>19326158</v>
      </c>
      <c r="E7" s="327">
        <v>19326158</v>
      </c>
      <c r="F7" s="352">
        <f>E7/C7</f>
        <v>1.8538281055155876</v>
      </c>
      <c r="G7" s="172" t="s">
        <v>119</v>
      </c>
      <c r="H7" s="154">
        <v>9200000</v>
      </c>
      <c r="I7" s="154">
        <v>12892122</v>
      </c>
      <c r="J7" s="154">
        <v>12892122</v>
      </c>
      <c r="K7" s="362">
        <f>J7/H7</f>
        <v>1.4013176086956523</v>
      </c>
      <c r="L7" s="484"/>
    </row>
    <row r="8" spans="1:12" ht="12.95" customHeight="1">
      <c r="A8" s="171" t="s">
        <v>9</v>
      </c>
      <c r="B8" s="172" t="s">
        <v>312</v>
      </c>
      <c r="C8" s="148"/>
      <c r="D8" s="327"/>
      <c r="E8" s="327"/>
      <c r="F8" s="353"/>
      <c r="G8" s="172" t="s">
        <v>145</v>
      </c>
      <c r="H8" s="154">
        <v>33516000</v>
      </c>
      <c r="I8" s="154">
        <v>34825827</v>
      </c>
      <c r="J8" s="154">
        <v>29699076</v>
      </c>
      <c r="K8" s="362">
        <f>J8/H8</f>
        <v>0.88611636233440749</v>
      </c>
      <c r="L8" s="484"/>
    </row>
    <row r="9" spans="1:12" ht="12.95" customHeight="1">
      <c r="A9" s="171" t="s">
        <v>10</v>
      </c>
      <c r="B9" s="172" t="s">
        <v>110</v>
      </c>
      <c r="C9" s="148">
        <v>8900000</v>
      </c>
      <c r="D9" s="327">
        <v>12111855</v>
      </c>
      <c r="E9" s="327">
        <v>11954667</v>
      </c>
      <c r="F9" s="353">
        <f>E9/C9</f>
        <v>1.3432210112359551</v>
      </c>
      <c r="G9" s="172" t="s">
        <v>120</v>
      </c>
      <c r="H9" s="154">
        <v>1740000</v>
      </c>
      <c r="I9" s="154">
        <v>5684711</v>
      </c>
      <c r="J9" s="154">
        <v>5684711</v>
      </c>
      <c r="K9" s="362">
        <f>J9/H9</f>
        <v>3.267075287356322</v>
      </c>
      <c r="L9" s="484"/>
    </row>
    <row r="10" spans="1:12" ht="12.95" customHeight="1">
      <c r="A10" s="171" t="s">
        <v>11</v>
      </c>
      <c r="B10" s="173" t="s">
        <v>333</v>
      </c>
      <c r="C10" s="148">
        <v>16014000</v>
      </c>
      <c r="D10" s="327">
        <v>21122229</v>
      </c>
      <c r="E10" s="327">
        <v>21122229</v>
      </c>
      <c r="F10" s="353">
        <f>E10/C10</f>
        <v>1.3189852004496065</v>
      </c>
      <c r="G10" s="172" t="s">
        <v>121</v>
      </c>
      <c r="H10" s="154">
        <v>4668000</v>
      </c>
      <c r="I10" s="154">
        <v>4620000</v>
      </c>
      <c r="J10" s="154">
        <v>4619759</v>
      </c>
      <c r="K10" s="362">
        <f>J10/H10</f>
        <v>0.98966559554413025</v>
      </c>
      <c r="L10" s="484"/>
    </row>
    <row r="11" spans="1:12" ht="12.95" customHeight="1">
      <c r="A11" s="171" t="s">
        <v>12</v>
      </c>
      <c r="B11" s="172" t="s">
        <v>292</v>
      </c>
      <c r="C11" s="148"/>
      <c r="D11" s="148"/>
      <c r="E11" s="148"/>
      <c r="F11" s="354"/>
      <c r="G11" s="172" t="s">
        <v>39</v>
      </c>
      <c r="H11" s="154">
        <v>4412251</v>
      </c>
      <c r="I11" s="154">
        <v>960873</v>
      </c>
      <c r="J11" s="154"/>
      <c r="K11" s="363"/>
      <c r="L11" s="484"/>
    </row>
    <row r="12" spans="1:12" ht="12.95" customHeight="1">
      <c r="A12" s="171" t="s">
        <v>13</v>
      </c>
      <c r="B12" s="172" t="s">
        <v>393</v>
      </c>
      <c r="C12" s="148"/>
      <c r="D12" s="327"/>
      <c r="E12" s="327"/>
      <c r="F12" s="353"/>
      <c r="G12" s="38"/>
      <c r="H12" s="154"/>
      <c r="I12" s="154"/>
      <c r="J12" s="154"/>
      <c r="K12" s="363"/>
      <c r="L12" s="484"/>
    </row>
    <row r="13" spans="1:12" ht="12.95" customHeight="1">
      <c r="A13" s="171" t="s">
        <v>14</v>
      </c>
      <c r="B13" s="38"/>
      <c r="C13" s="148"/>
      <c r="D13" s="327"/>
      <c r="E13" s="327"/>
      <c r="F13" s="353"/>
      <c r="G13" s="38"/>
      <c r="H13" s="154"/>
      <c r="I13" s="154"/>
      <c r="J13" s="154"/>
      <c r="K13" s="363"/>
      <c r="L13" s="484"/>
    </row>
    <row r="14" spans="1:12" ht="12.95" customHeight="1">
      <c r="A14" s="171" t="s">
        <v>15</v>
      </c>
      <c r="B14" s="246"/>
      <c r="C14" s="149"/>
      <c r="D14" s="328"/>
      <c r="E14" s="328"/>
      <c r="F14" s="354"/>
      <c r="G14" s="38"/>
      <c r="H14" s="154"/>
      <c r="I14" s="154"/>
      <c r="J14" s="154"/>
      <c r="K14" s="363"/>
      <c r="L14" s="484"/>
    </row>
    <row r="15" spans="1:12" ht="12.95" customHeight="1">
      <c r="A15" s="171" t="s">
        <v>16</v>
      </c>
      <c r="B15" s="38"/>
      <c r="C15" s="148"/>
      <c r="D15" s="327"/>
      <c r="E15" s="327"/>
      <c r="F15" s="353"/>
      <c r="G15" s="38"/>
      <c r="H15" s="154"/>
      <c r="I15" s="154"/>
      <c r="J15" s="154"/>
      <c r="K15" s="363"/>
      <c r="L15" s="484"/>
    </row>
    <row r="16" spans="1:12" ht="12.95" customHeight="1">
      <c r="A16" s="171" t="s">
        <v>17</v>
      </c>
      <c r="B16" s="38"/>
      <c r="C16" s="148"/>
      <c r="D16" s="327"/>
      <c r="E16" s="327"/>
      <c r="F16" s="353"/>
      <c r="G16" s="38"/>
      <c r="H16" s="154"/>
      <c r="I16" s="154"/>
      <c r="J16" s="154"/>
      <c r="K16" s="363"/>
      <c r="L16" s="484"/>
    </row>
    <row r="17" spans="1:12" ht="12.95" customHeight="1" thickBot="1">
      <c r="A17" s="171" t="s">
        <v>18</v>
      </c>
      <c r="B17" s="51"/>
      <c r="C17" s="150"/>
      <c r="D17" s="329"/>
      <c r="E17" s="329"/>
      <c r="F17" s="355"/>
      <c r="G17" s="38"/>
      <c r="H17" s="155"/>
      <c r="I17" s="155"/>
      <c r="J17" s="155"/>
      <c r="K17" s="364"/>
      <c r="L17" s="484"/>
    </row>
    <row r="18" spans="1:12" ht="15.95" customHeight="1" thickBot="1">
      <c r="A18" s="174" t="s">
        <v>19</v>
      </c>
      <c r="B18" s="83" t="s">
        <v>394</v>
      </c>
      <c r="C18" s="151">
        <f>SUM(C6:C17)</f>
        <v>83050035</v>
      </c>
      <c r="D18" s="151">
        <f>SUM(D6:D17)</f>
        <v>104658174</v>
      </c>
      <c r="E18" s="151">
        <f>SUM(E6:E17)</f>
        <v>104500986</v>
      </c>
      <c r="F18" s="356">
        <f>E18/C18</f>
        <v>1.2582894877768565</v>
      </c>
      <c r="G18" s="83" t="s">
        <v>298</v>
      </c>
      <c r="H18" s="156">
        <f>SUM(H6:H17)</f>
        <v>88096251</v>
      </c>
      <c r="I18" s="156">
        <f>SUM(I6:I17)</f>
        <v>109892090</v>
      </c>
      <c r="J18" s="156">
        <f>SUM(J6:J17)</f>
        <v>103804225</v>
      </c>
      <c r="K18" s="365">
        <f>J18/H18</f>
        <v>1.1783046817735752</v>
      </c>
      <c r="L18" s="484"/>
    </row>
    <row r="19" spans="1:12" ht="12.95" customHeight="1">
      <c r="A19" s="175" t="s">
        <v>20</v>
      </c>
      <c r="B19" s="176" t="s">
        <v>295</v>
      </c>
      <c r="C19" s="290"/>
      <c r="D19" s="290"/>
      <c r="E19" s="290"/>
      <c r="F19" s="357" t="e">
        <f>E19/C19</f>
        <v>#DIV/0!</v>
      </c>
      <c r="G19" s="177" t="s">
        <v>127</v>
      </c>
      <c r="H19" s="157"/>
      <c r="I19" s="157"/>
      <c r="J19" s="157"/>
      <c r="K19" s="366"/>
      <c r="L19" s="484"/>
    </row>
    <row r="20" spans="1:12" ht="12.95" customHeight="1">
      <c r="A20" s="178" t="s">
        <v>21</v>
      </c>
      <c r="B20" s="177" t="s">
        <v>138</v>
      </c>
      <c r="C20" s="65">
        <v>12046216</v>
      </c>
      <c r="D20" s="84">
        <v>12046216</v>
      </c>
      <c r="E20" s="84">
        <v>12046216</v>
      </c>
      <c r="F20" s="357">
        <f>E20/C20</f>
        <v>1</v>
      </c>
      <c r="G20" s="177" t="s">
        <v>297</v>
      </c>
      <c r="H20" s="66"/>
      <c r="I20" s="66"/>
      <c r="J20" s="66"/>
      <c r="K20" s="367"/>
      <c r="L20" s="484"/>
    </row>
    <row r="21" spans="1:12" ht="12.95" customHeight="1">
      <c r="A21" s="178" t="s">
        <v>22</v>
      </c>
      <c r="B21" s="177" t="s">
        <v>139</v>
      </c>
      <c r="C21" s="65"/>
      <c r="D21" s="84"/>
      <c r="E21" s="84"/>
      <c r="F21" s="358"/>
      <c r="G21" s="177" t="s">
        <v>101</v>
      </c>
      <c r="H21" s="66"/>
      <c r="I21" s="66"/>
      <c r="J21" s="66"/>
      <c r="K21" s="367"/>
      <c r="L21" s="484"/>
    </row>
    <row r="22" spans="1:12" ht="12.95" customHeight="1">
      <c r="A22" s="178" t="s">
        <v>23</v>
      </c>
      <c r="B22" s="177" t="s">
        <v>144</v>
      </c>
      <c r="C22" s="65"/>
      <c r="D22" s="84"/>
      <c r="E22" s="84"/>
      <c r="F22" s="358"/>
      <c r="G22" s="177" t="s">
        <v>102</v>
      </c>
      <c r="H22" s="66"/>
      <c r="I22" s="66"/>
      <c r="J22" s="66"/>
      <c r="K22" s="367"/>
      <c r="L22" s="484"/>
    </row>
    <row r="23" spans="1:12" ht="20.25" customHeight="1">
      <c r="A23" s="178" t="s">
        <v>24</v>
      </c>
      <c r="B23" s="177" t="s">
        <v>434</v>
      </c>
      <c r="C23" s="65"/>
      <c r="D23" s="330">
        <v>1932809</v>
      </c>
      <c r="E23" s="330">
        <v>1932809</v>
      </c>
      <c r="F23" s="359" t="e">
        <f>E23/C23</f>
        <v>#DIV/0!</v>
      </c>
      <c r="G23" s="176" t="s">
        <v>146</v>
      </c>
      <c r="H23" s="66"/>
      <c r="I23" s="66"/>
      <c r="J23" s="66"/>
      <c r="K23" s="367"/>
      <c r="L23" s="484"/>
    </row>
    <row r="24" spans="1:12" ht="12.95" customHeight="1">
      <c r="A24" s="178" t="s">
        <v>25</v>
      </c>
      <c r="B24" s="177" t="s">
        <v>296</v>
      </c>
      <c r="C24" s="179">
        <f>+C25+C26</f>
        <v>0</v>
      </c>
      <c r="D24" s="331"/>
      <c r="E24" s="331"/>
      <c r="F24" s="360"/>
      <c r="G24" s="177" t="s">
        <v>128</v>
      </c>
      <c r="H24" s="66"/>
      <c r="I24" s="66"/>
      <c r="J24" s="66"/>
      <c r="K24" s="367"/>
      <c r="L24" s="484"/>
    </row>
    <row r="25" spans="1:12" ht="12.95" customHeight="1">
      <c r="A25" s="175" t="s">
        <v>26</v>
      </c>
      <c r="B25" s="176" t="s">
        <v>293</v>
      </c>
      <c r="C25" s="152"/>
      <c r="D25" s="330"/>
      <c r="E25" s="330"/>
      <c r="F25" s="359"/>
      <c r="G25" s="170" t="s">
        <v>376</v>
      </c>
      <c r="H25" s="157"/>
      <c r="I25" s="157"/>
      <c r="J25" s="157"/>
      <c r="K25" s="366"/>
      <c r="L25" s="484"/>
    </row>
    <row r="26" spans="1:12" ht="12.95" customHeight="1">
      <c r="A26" s="178" t="s">
        <v>27</v>
      </c>
      <c r="B26" s="177" t="s">
        <v>294</v>
      </c>
      <c r="C26" s="65"/>
      <c r="D26" s="84"/>
      <c r="E26" s="84"/>
      <c r="F26" s="358"/>
      <c r="G26" s="172" t="s">
        <v>382</v>
      </c>
      <c r="H26" s="66"/>
      <c r="I26" s="66"/>
      <c r="J26" s="66"/>
      <c r="K26" s="367"/>
      <c r="L26" s="484"/>
    </row>
    <row r="27" spans="1:12" ht="12.95" customHeight="1">
      <c r="A27" s="171" t="s">
        <v>28</v>
      </c>
      <c r="B27" s="177" t="s">
        <v>581</v>
      </c>
      <c r="C27" s="65">
        <v>33351570</v>
      </c>
      <c r="D27" s="84">
        <v>24693259</v>
      </c>
      <c r="E27" s="84">
        <v>24693259</v>
      </c>
      <c r="F27" s="358"/>
      <c r="G27" s="172" t="s">
        <v>582</v>
      </c>
      <c r="H27" s="66">
        <v>33351570</v>
      </c>
      <c r="I27" s="66">
        <v>24693259</v>
      </c>
      <c r="J27" s="66">
        <v>24693259</v>
      </c>
      <c r="K27" s="367"/>
      <c r="L27" s="484"/>
    </row>
    <row r="28" spans="1:12" ht="12.95" customHeight="1" thickBot="1">
      <c r="A28" s="219" t="s">
        <v>29</v>
      </c>
      <c r="B28" s="176" t="s">
        <v>251</v>
      </c>
      <c r="C28" s="152"/>
      <c r="D28" s="330"/>
      <c r="E28" s="330"/>
      <c r="F28" s="359"/>
      <c r="G28" s="248" t="s">
        <v>288</v>
      </c>
      <c r="H28" s="157"/>
      <c r="I28" s="157">
        <v>1644708</v>
      </c>
      <c r="J28" s="157">
        <v>1644708</v>
      </c>
      <c r="K28" s="366" t="e">
        <f>J28/H28</f>
        <v>#DIV/0!</v>
      </c>
      <c r="L28" s="484"/>
    </row>
    <row r="29" spans="1:12" ht="15.95" customHeight="1" thickBot="1">
      <c r="A29" s="174" t="s">
        <v>30</v>
      </c>
      <c r="B29" s="83" t="s">
        <v>395</v>
      </c>
      <c r="C29" s="151">
        <v>45397786</v>
      </c>
      <c r="D29" s="151">
        <v>38672284</v>
      </c>
      <c r="E29" s="151">
        <v>38672284</v>
      </c>
      <c r="F29" s="356">
        <f>E29/C29</f>
        <v>0.85185396486075338</v>
      </c>
      <c r="G29" s="83" t="s">
        <v>397</v>
      </c>
      <c r="H29" s="156">
        <f>SUM(H19:H28)</f>
        <v>33351570</v>
      </c>
      <c r="I29" s="156">
        <f>SUM(I19:I28)</f>
        <v>26337967</v>
      </c>
      <c r="J29" s="156">
        <f>SUM(J19:J28)</f>
        <v>26337967</v>
      </c>
      <c r="K29" s="365" t="e">
        <f>SUM(K19:K28)</f>
        <v>#DIV/0!</v>
      </c>
      <c r="L29" s="484"/>
    </row>
    <row r="30" spans="1:12" ht="13.5" thickBot="1">
      <c r="A30" s="174" t="s">
        <v>31</v>
      </c>
      <c r="B30" s="180" t="s">
        <v>396</v>
      </c>
      <c r="C30" s="181">
        <f>+C18+C29</f>
        <v>128447821</v>
      </c>
      <c r="D30" s="181">
        <f>+D18+D29</f>
        <v>143330458</v>
      </c>
      <c r="E30" s="181">
        <f>+E18+E29</f>
        <v>143173270</v>
      </c>
      <c r="F30" s="361">
        <f>E30/C30</f>
        <v>1.1146414854324387</v>
      </c>
      <c r="G30" s="180" t="s">
        <v>398</v>
      </c>
      <c r="H30" s="181">
        <f>+H18+H29</f>
        <v>121447821</v>
      </c>
      <c r="I30" s="181">
        <f>+I18+I29</f>
        <v>136230057</v>
      </c>
      <c r="J30" s="181">
        <f>+J18+J29</f>
        <v>130142192</v>
      </c>
      <c r="K30" s="368">
        <f>J30/H30</f>
        <v>1.0715893535874967</v>
      </c>
      <c r="L30" s="484"/>
    </row>
    <row r="31" spans="1:12" ht="13.5" thickBot="1">
      <c r="A31" s="174" t="s">
        <v>32</v>
      </c>
      <c r="B31" s="180" t="s">
        <v>105</v>
      </c>
      <c r="C31" s="181">
        <f>IF(C18-H18&lt;0,H18-C18,"-")</f>
        <v>5046216</v>
      </c>
      <c r="D31" s="181">
        <f>IF(D18-I18&lt;0,I18-D18,"-")</f>
        <v>5233916</v>
      </c>
      <c r="E31" s="181" t="str">
        <f>IF(E18-J18&lt;0,J18-E18,"-")</f>
        <v>-</v>
      </c>
      <c r="F31" s="361"/>
      <c r="G31" s="180" t="s">
        <v>106</v>
      </c>
      <c r="H31" s="181" t="str">
        <f>IF(C18-H18&gt;0,C18-H18,"-")</f>
        <v>-</v>
      </c>
      <c r="I31" s="181" t="str">
        <f>IF(D18-I18&gt;0,D18-I18,"-")</f>
        <v>-</v>
      </c>
      <c r="J31" s="181">
        <f>IF(E18-J18&gt;0,E18-J18,"-")</f>
        <v>696761</v>
      </c>
      <c r="K31" s="368"/>
      <c r="L31" s="484"/>
    </row>
    <row r="32" spans="1:12" ht="13.5" thickBot="1">
      <c r="A32" s="174" t="s">
        <v>33</v>
      </c>
      <c r="B32" s="180" t="s">
        <v>147</v>
      </c>
      <c r="C32" s="181" t="str">
        <f>IF(C18+C29-H30&lt;0,H30-(C18+C29),"-")</f>
        <v>-</v>
      </c>
      <c r="D32" s="181" t="str">
        <f>IF(D18+D29-I30&lt;0,I30-(D18+D29),"-")</f>
        <v>-</v>
      </c>
      <c r="E32" s="181" t="str">
        <f>IF(E18+E29-J30&lt;0,J30-(E18+E29),"-")</f>
        <v>-</v>
      </c>
      <c r="F32" s="361"/>
      <c r="G32" s="180" t="s">
        <v>148</v>
      </c>
      <c r="H32" s="181">
        <f>IF(C18+C29-H30&gt;0,C18+C29-H30,"-")</f>
        <v>7000000</v>
      </c>
      <c r="I32" s="181">
        <f>IF(D18+D29-I30&gt;0,D18+D29-I30,"-")</f>
        <v>7100401</v>
      </c>
      <c r="J32" s="181">
        <f>IF(E18+E29-J30&gt;0,E18+E29-J30,"-")</f>
        <v>13031078</v>
      </c>
      <c r="K32" s="368"/>
      <c r="L32" s="484"/>
    </row>
    <row r="33" spans="2:7" ht="18.75">
      <c r="B33" s="485"/>
      <c r="C33" s="485"/>
      <c r="D33" s="485"/>
      <c r="E33" s="485"/>
      <c r="F33" s="485"/>
      <c r="G33" s="485"/>
    </row>
  </sheetData>
  <mergeCells count="4">
    <mergeCell ref="A3:A4"/>
    <mergeCell ref="L1:L32"/>
    <mergeCell ref="B33:G33"/>
    <mergeCell ref="H2:K2"/>
  </mergeCells>
  <phoneticPr fontId="0" type="noConversion"/>
  <printOptions horizontalCentered="1"/>
  <pageMargins left="0.33" right="0.48" top="0.9055118110236221" bottom="0.5" header="0.6692913385826772" footer="0.28000000000000003"/>
  <pageSetup paperSize="9" scale="61" fitToHeight="0" orientation="landscape" verticalDpi="300" r:id="rId1"/>
  <headerFooter alignWithMargins="0">
    <oddHeader>&amp;CMórichida 2016. évi költségvetés végrehajtása&amp;R&amp;"Times New Roman CE,Félkövér dőlt"&amp;11 2.1 sz. mell. a 6/2017 (V.05.) sz. önk. rendelethez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M33"/>
  <sheetViews>
    <sheetView topLeftCell="C1" zoomScaleSheetLayoutView="115" workbookViewId="0">
      <selection activeCell="H2" sqref="H2:K2"/>
    </sheetView>
  </sheetViews>
  <sheetFormatPr defaultColWidth="9.33203125" defaultRowHeight="12.75"/>
  <cols>
    <col min="1" max="1" width="6.83203125" style="49" customWidth="1"/>
    <col min="2" max="2" width="55.1640625" style="92" customWidth="1"/>
    <col min="3" max="6" width="16.33203125" style="49" customWidth="1"/>
    <col min="7" max="7" width="55.1640625" style="49" customWidth="1"/>
    <col min="8" max="11" width="16.33203125" style="49" customWidth="1"/>
    <col min="12" max="12" width="4.83203125" style="49" customWidth="1"/>
    <col min="13" max="16384" width="9.33203125" style="49"/>
  </cols>
  <sheetData>
    <row r="1" spans="1:13" ht="31.5">
      <c r="B1" s="158" t="s">
        <v>104</v>
      </c>
      <c r="C1" s="159"/>
      <c r="D1" s="159"/>
      <c r="E1" s="159"/>
      <c r="F1" s="159"/>
      <c r="G1" s="159"/>
      <c r="H1" s="159" t="s">
        <v>627</v>
      </c>
      <c r="I1" s="159"/>
      <c r="J1" s="159"/>
      <c r="K1" s="159"/>
      <c r="L1" s="484"/>
    </row>
    <row r="2" spans="1:13" ht="14.25" thickBot="1">
      <c r="H2" s="486" t="s">
        <v>628</v>
      </c>
      <c r="I2" s="486"/>
      <c r="J2" s="486"/>
      <c r="K2" s="486"/>
      <c r="L2" s="484"/>
    </row>
    <row r="3" spans="1:13" ht="13.5" thickBot="1">
      <c r="A3" s="487" t="s">
        <v>57</v>
      </c>
      <c r="B3" s="160" t="s">
        <v>45</v>
      </c>
      <c r="C3" s="161"/>
      <c r="D3" s="323"/>
      <c r="E3" s="323"/>
      <c r="F3" s="323"/>
      <c r="G3" s="160" t="s">
        <v>46</v>
      </c>
      <c r="H3" s="162"/>
      <c r="I3" s="332"/>
      <c r="J3" s="332"/>
      <c r="K3" s="333"/>
      <c r="L3" s="484"/>
    </row>
    <row r="4" spans="1:13" s="163" customFormat="1" ht="36.75" thickBot="1">
      <c r="A4" s="488"/>
      <c r="B4" s="93" t="s">
        <v>50</v>
      </c>
      <c r="C4" s="94" t="str">
        <f>+'2.1.sz.mell  '!C4</f>
        <v>Eredeti előirányzat</v>
      </c>
      <c r="D4" s="94" t="str">
        <f>+'2.1.sz.mell  '!D4</f>
        <v>2016. évi módosított előírányzat</v>
      </c>
      <c r="E4" s="94" t="str">
        <f>+'2.1.sz.mell  '!E4</f>
        <v>2016. évi teljesítés</v>
      </c>
      <c r="F4" s="94" t="str">
        <f>+'2.1.sz.mell  '!F4</f>
        <v>Teljesítés %-a</v>
      </c>
      <c r="G4" s="297" t="s">
        <v>50</v>
      </c>
      <c r="H4" s="298" t="str">
        <f>+'2.1.sz.mell  '!C4</f>
        <v>Eredeti előirányzat</v>
      </c>
      <c r="I4" s="298" t="str">
        <f>+'2.1.sz.mell  '!D4</f>
        <v>2016. évi módosított előírányzat</v>
      </c>
      <c r="J4" s="298" t="str">
        <f>+'2.1.sz.mell  '!E4</f>
        <v>2016. évi teljesítés</v>
      </c>
      <c r="K4" s="298" t="str">
        <f>+'2.1.sz.mell  '!F4</f>
        <v>Teljesítés %-a</v>
      </c>
      <c r="L4" s="484"/>
    </row>
    <row r="5" spans="1:13" s="163" customFormat="1" ht="13.5" thickBot="1">
      <c r="A5" s="164" t="s">
        <v>399</v>
      </c>
      <c r="B5" s="165" t="s">
        <v>400</v>
      </c>
      <c r="C5" s="166" t="s">
        <v>401</v>
      </c>
      <c r="D5" s="166" t="s">
        <v>403</v>
      </c>
      <c r="E5" s="166" t="s">
        <v>402</v>
      </c>
      <c r="F5" s="166" t="s">
        <v>404</v>
      </c>
      <c r="G5" s="165" t="s">
        <v>406</v>
      </c>
      <c r="H5" s="167" t="s">
        <v>407</v>
      </c>
      <c r="I5" s="167" t="s">
        <v>445</v>
      </c>
      <c r="J5" s="167" t="s">
        <v>446</v>
      </c>
      <c r="K5" s="167" t="s">
        <v>447</v>
      </c>
      <c r="L5" s="484"/>
    </row>
    <row r="6" spans="1:13" ht="12.95" customHeight="1">
      <c r="A6" s="169" t="s">
        <v>7</v>
      </c>
      <c r="B6" s="170" t="s">
        <v>299</v>
      </c>
      <c r="C6" s="147"/>
      <c r="D6" s="147"/>
      <c r="E6" s="147"/>
      <c r="F6" s="371"/>
      <c r="G6" s="170" t="s">
        <v>140</v>
      </c>
      <c r="H6" s="153">
        <v>2500000</v>
      </c>
      <c r="I6" s="153">
        <v>6316701</v>
      </c>
      <c r="J6" s="153">
        <v>6315261</v>
      </c>
      <c r="K6" s="362">
        <f>J6/H6</f>
        <v>2.5261043999999999</v>
      </c>
      <c r="L6" s="484"/>
    </row>
    <row r="7" spans="1:13">
      <c r="A7" s="171" t="s">
        <v>8</v>
      </c>
      <c r="B7" s="172" t="s">
        <v>300</v>
      </c>
      <c r="C7" s="148"/>
      <c r="D7" s="148"/>
      <c r="E7" s="148"/>
      <c r="F7" s="372"/>
      <c r="G7" s="172" t="s">
        <v>305</v>
      </c>
      <c r="H7" s="154"/>
      <c r="I7" s="154"/>
      <c r="J7" s="154"/>
      <c r="K7" s="363"/>
      <c r="L7" s="484"/>
    </row>
    <row r="8" spans="1:13" ht="12.95" customHeight="1">
      <c r="A8" s="171" t="s">
        <v>9</v>
      </c>
      <c r="B8" s="172" t="s">
        <v>3</v>
      </c>
      <c r="C8" s="148"/>
      <c r="D8" s="148"/>
      <c r="E8" s="148"/>
      <c r="F8" s="372"/>
      <c r="G8" s="172" t="s">
        <v>123</v>
      </c>
      <c r="H8" s="154">
        <v>3500000</v>
      </c>
      <c r="I8" s="154"/>
      <c r="J8" s="154"/>
      <c r="K8" s="363">
        <f>J8/H8</f>
        <v>0</v>
      </c>
      <c r="L8" s="484"/>
    </row>
    <row r="9" spans="1:13" ht="12.95" customHeight="1">
      <c r="A9" s="171" t="s">
        <v>10</v>
      </c>
      <c r="B9" s="172" t="s">
        <v>301</v>
      </c>
      <c r="C9" s="148"/>
      <c r="D9" s="148">
        <v>216300</v>
      </c>
      <c r="E9" s="148">
        <v>216300</v>
      </c>
      <c r="F9" s="372"/>
      <c r="G9" s="172" t="s">
        <v>306</v>
      </c>
      <c r="H9" s="154"/>
      <c r="I9" s="154"/>
      <c r="J9" s="154"/>
      <c r="K9" s="363"/>
      <c r="L9" s="484"/>
    </row>
    <row r="10" spans="1:13" ht="12.75" customHeight="1">
      <c r="A10" s="171" t="s">
        <v>11</v>
      </c>
      <c r="B10" s="172" t="s">
        <v>302</v>
      </c>
      <c r="C10" s="148"/>
      <c r="D10" s="148"/>
      <c r="E10" s="148"/>
      <c r="F10" s="372"/>
      <c r="G10" s="172" t="s">
        <v>143</v>
      </c>
      <c r="H10" s="154">
        <v>1000000</v>
      </c>
      <c r="I10" s="154">
        <v>1000000</v>
      </c>
      <c r="J10" s="154">
        <v>1000000</v>
      </c>
      <c r="K10" s="363"/>
      <c r="L10" s="484"/>
    </row>
    <row r="11" spans="1:13" ht="12.95" customHeight="1">
      <c r="A11" s="171" t="s">
        <v>12</v>
      </c>
      <c r="B11" s="172" t="s">
        <v>303</v>
      </c>
      <c r="C11" s="149"/>
      <c r="D11" s="149"/>
      <c r="E11" s="149"/>
      <c r="F11" s="373"/>
      <c r="G11" s="249"/>
      <c r="H11" s="154"/>
      <c r="I11" s="154"/>
      <c r="J11" s="154"/>
      <c r="K11" s="363"/>
      <c r="L11" s="484"/>
    </row>
    <row r="12" spans="1:13" ht="12.95" customHeight="1">
      <c r="A12" s="171" t="s">
        <v>13</v>
      </c>
      <c r="B12" s="38"/>
      <c r="C12" s="148"/>
      <c r="D12" s="148"/>
      <c r="E12" s="148"/>
      <c r="F12" s="372"/>
      <c r="G12" s="249"/>
      <c r="H12" s="154"/>
      <c r="I12" s="154"/>
      <c r="J12" s="154"/>
      <c r="K12" s="363"/>
      <c r="L12" s="484"/>
    </row>
    <row r="13" spans="1:13" ht="12.95" customHeight="1">
      <c r="A13" s="171" t="s">
        <v>14</v>
      </c>
      <c r="B13" s="38"/>
      <c r="C13" s="148"/>
      <c r="D13" s="148"/>
      <c r="E13" s="148"/>
      <c r="F13" s="372"/>
      <c r="G13" s="250"/>
      <c r="H13" s="154"/>
      <c r="I13" s="154"/>
      <c r="J13" s="154"/>
      <c r="K13" s="363"/>
      <c r="L13" s="484"/>
    </row>
    <row r="14" spans="1:13" ht="12.95" customHeight="1">
      <c r="A14" s="171" t="s">
        <v>15</v>
      </c>
      <c r="B14" s="247"/>
      <c r="C14" s="149"/>
      <c r="D14" s="149"/>
      <c r="E14" s="149"/>
      <c r="F14" s="373"/>
      <c r="G14" s="249"/>
      <c r="H14" s="154"/>
      <c r="I14" s="154"/>
      <c r="J14" s="154"/>
      <c r="K14" s="363"/>
      <c r="L14" s="484"/>
      <c r="M14" s="49" t="s">
        <v>433</v>
      </c>
    </row>
    <row r="15" spans="1:13">
      <c r="A15" s="171" t="s">
        <v>16</v>
      </c>
      <c r="B15" s="38"/>
      <c r="C15" s="149"/>
      <c r="D15" s="149"/>
      <c r="E15" s="149"/>
      <c r="F15" s="373"/>
      <c r="G15" s="249"/>
      <c r="H15" s="154"/>
      <c r="I15" s="154"/>
      <c r="J15" s="154"/>
      <c r="K15" s="363"/>
      <c r="L15" s="484"/>
    </row>
    <row r="16" spans="1:13" ht="12.95" customHeight="1" thickBot="1">
      <c r="A16" s="219" t="s">
        <v>17</v>
      </c>
      <c r="B16" s="248"/>
      <c r="C16" s="221"/>
      <c r="D16" s="221"/>
      <c r="E16" s="221"/>
      <c r="F16" s="374"/>
      <c r="G16" s="220" t="s">
        <v>39</v>
      </c>
      <c r="H16" s="194"/>
      <c r="I16" s="194"/>
      <c r="J16" s="194"/>
      <c r="K16" s="379"/>
      <c r="L16" s="484"/>
    </row>
    <row r="17" spans="1:12" ht="15.95" customHeight="1" thickBot="1">
      <c r="A17" s="174" t="s">
        <v>18</v>
      </c>
      <c r="B17" s="83" t="s">
        <v>313</v>
      </c>
      <c r="C17" s="151">
        <f>+C6+C8+C9+C11+C12+C13+C14+C15+C16</f>
        <v>0</v>
      </c>
      <c r="D17" s="151">
        <f>+D6+D8+D9+D11+D12+D13+D14+D15+D16</f>
        <v>216300</v>
      </c>
      <c r="E17" s="151">
        <f>+E6+E8+E9+E11+E12+E13+E14+E15+E16</f>
        <v>216300</v>
      </c>
      <c r="F17" s="375" t="e">
        <f>E17/C17</f>
        <v>#DIV/0!</v>
      </c>
      <c r="G17" s="83" t="s">
        <v>314</v>
      </c>
      <c r="H17" s="156">
        <f>+H6+H8+H10+H11+H12+H13+H14+H15+H16</f>
        <v>7000000</v>
      </c>
      <c r="I17" s="156">
        <f>+I6+I8+I10+I11+I12+I13+I14+I15+I16</f>
        <v>7316701</v>
      </c>
      <c r="J17" s="156">
        <f>+J6+J8+J10+J11+J12+J13+J14+J15+J16</f>
        <v>7315261</v>
      </c>
      <c r="K17" s="365">
        <f>J17/H17</f>
        <v>1.0450372857142858</v>
      </c>
      <c r="L17" s="484"/>
    </row>
    <row r="18" spans="1:12" ht="12.95" customHeight="1">
      <c r="A18" s="169" t="s">
        <v>19</v>
      </c>
      <c r="B18" s="184" t="s">
        <v>160</v>
      </c>
      <c r="C18" s="191"/>
      <c r="D18" s="191"/>
      <c r="E18" s="191"/>
      <c r="F18" s="376"/>
      <c r="G18" s="177" t="s">
        <v>127</v>
      </c>
      <c r="H18" s="64"/>
      <c r="I18" s="64"/>
      <c r="J18" s="64"/>
      <c r="K18" s="380"/>
      <c r="L18" s="484"/>
    </row>
    <row r="19" spans="1:12" ht="12.95" customHeight="1">
      <c r="A19" s="171" t="s">
        <v>20</v>
      </c>
      <c r="B19" s="185" t="s">
        <v>149</v>
      </c>
      <c r="C19" s="65"/>
      <c r="D19" s="65"/>
      <c r="E19" s="65"/>
      <c r="F19" s="377"/>
      <c r="G19" s="177" t="s">
        <v>130</v>
      </c>
      <c r="H19" s="66"/>
      <c r="I19" s="66"/>
      <c r="J19" s="66"/>
      <c r="K19" s="367"/>
      <c r="L19" s="484"/>
    </row>
    <row r="20" spans="1:12" ht="12.95" customHeight="1">
      <c r="A20" s="169" t="s">
        <v>21</v>
      </c>
      <c r="B20" s="185" t="s">
        <v>150</v>
      </c>
      <c r="C20" s="65"/>
      <c r="D20" s="65"/>
      <c r="E20" s="65"/>
      <c r="F20" s="377"/>
      <c r="G20" s="177" t="s">
        <v>101</v>
      </c>
      <c r="H20" s="66"/>
      <c r="I20" s="66"/>
      <c r="J20" s="66"/>
      <c r="K20" s="367"/>
      <c r="L20" s="484"/>
    </row>
    <row r="21" spans="1:12" ht="12.95" customHeight="1">
      <c r="A21" s="171" t="s">
        <v>22</v>
      </c>
      <c r="B21" s="185" t="s">
        <v>151</v>
      </c>
      <c r="C21" s="65"/>
      <c r="D21" s="65"/>
      <c r="E21" s="65"/>
      <c r="F21" s="377"/>
      <c r="G21" s="177" t="s">
        <v>102</v>
      </c>
      <c r="H21" s="66"/>
      <c r="I21" s="66"/>
      <c r="J21" s="66"/>
      <c r="K21" s="367"/>
      <c r="L21" s="484"/>
    </row>
    <row r="22" spans="1:12" ht="12.95" customHeight="1">
      <c r="A22" s="169" t="s">
        <v>23</v>
      </c>
      <c r="B22" s="185" t="s">
        <v>152</v>
      </c>
      <c r="C22" s="65"/>
      <c r="D22" s="65"/>
      <c r="E22" s="65"/>
      <c r="F22" s="377"/>
      <c r="G22" s="176" t="s">
        <v>146</v>
      </c>
      <c r="H22" s="66"/>
      <c r="I22" s="66"/>
      <c r="J22" s="66"/>
      <c r="K22" s="367"/>
      <c r="L22" s="484"/>
    </row>
    <row r="23" spans="1:12" ht="12.95" customHeight="1">
      <c r="A23" s="171" t="s">
        <v>24</v>
      </c>
      <c r="B23" s="186" t="s">
        <v>153</v>
      </c>
      <c r="C23" s="65"/>
      <c r="D23" s="65"/>
      <c r="E23" s="65"/>
      <c r="F23" s="377"/>
      <c r="G23" s="177" t="s">
        <v>131</v>
      </c>
      <c r="H23" s="66"/>
      <c r="I23" s="66"/>
      <c r="J23" s="66"/>
      <c r="K23" s="367"/>
      <c r="L23" s="484"/>
    </row>
    <row r="24" spans="1:12" ht="12.95" customHeight="1">
      <c r="A24" s="169" t="s">
        <v>25</v>
      </c>
      <c r="B24" s="187" t="s">
        <v>154</v>
      </c>
      <c r="C24" s="179">
        <f>+C25+C26+C27+C28+C29</f>
        <v>0</v>
      </c>
      <c r="D24" s="179">
        <f>+D25+D26+D27+D28+D29</f>
        <v>0</v>
      </c>
      <c r="E24" s="179">
        <f>+E25+E26+E27+E28+E29</f>
        <v>0</v>
      </c>
      <c r="F24" s="378"/>
      <c r="G24" s="188" t="s">
        <v>129</v>
      </c>
      <c r="H24" s="66"/>
      <c r="I24" s="66"/>
      <c r="J24" s="66"/>
      <c r="K24" s="367"/>
      <c r="L24" s="484"/>
    </row>
    <row r="25" spans="1:12" ht="12.95" customHeight="1">
      <c r="A25" s="171" t="s">
        <v>26</v>
      </c>
      <c r="B25" s="186" t="s">
        <v>155</v>
      </c>
      <c r="C25" s="65"/>
      <c r="D25" s="65"/>
      <c r="E25" s="65"/>
      <c r="F25" s="377"/>
      <c r="G25" s="188" t="s">
        <v>307</v>
      </c>
      <c r="H25" s="66"/>
      <c r="I25" s="66"/>
      <c r="J25" s="66"/>
      <c r="K25" s="367"/>
      <c r="L25" s="484"/>
    </row>
    <row r="26" spans="1:12" ht="12.95" customHeight="1">
      <c r="A26" s="169" t="s">
        <v>27</v>
      </c>
      <c r="B26" s="186" t="s">
        <v>156</v>
      </c>
      <c r="C26" s="65"/>
      <c r="D26" s="65"/>
      <c r="E26" s="65"/>
      <c r="F26" s="377"/>
      <c r="G26" s="183"/>
      <c r="H26" s="66"/>
      <c r="I26" s="66"/>
      <c r="J26" s="66"/>
      <c r="K26" s="367"/>
      <c r="L26" s="484"/>
    </row>
    <row r="27" spans="1:12" ht="12.95" customHeight="1">
      <c r="A27" s="171" t="s">
        <v>28</v>
      </c>
      <c r="B27" s="185" t="s">
        <v>157</v>
      </c>
      <c r="C27" s="65"/>
      <c r="D27" s="65"/>
      <c r="E27" s="65"/>
      <c r="F27" s="377"/>
      <c r="G27" s="81"/>
      <c r="H27" s="66"/>
      <c r="I27" s="66"/>
      <c r="J27" s="66"/>
      <c r="K27" s="367"/>
      <c r="L27" s="484"/>
    </row>
    <row r="28" spans="1:12" ht="12.95" customHeight="1">
      <c r="A28" s="169" t="s">
        <v>29</v>
      </c>
      <c r="B28" s="189" t="s">
        <v>158</v>
      </c>
      <c r="C28" s="65"/>
      <c r="D28" s="65"/>
      <c r="E28" s="65"/>
      <c r="F28" s="377"/>
      <c r="G28" s="38"/>
      <c r="H28" s="66"/>
      <c r="I28" s="66"/>
      <c r="J28" s="66"/>
      <c r="K28" s="367"/>
      <c r="L28" s="484"/>
    </row>
    <row r="29" spans="1:12" ht="12.95" customHeight="1" thickBot="1">
      <c r="A29" s="171" t="s">
        <v>30</v>
      </c>
      <c r="B29" s="190" t="s">
        <v>159</v>
      </c>
      <c r="C29" s="65"/>
      <c r="D29" s="65"/>
      <c r="E29" s="65"/>
      <c r="F29" s="377"/>
      <c r="G29" s="81"/>
      <c r="H29" s="66"/>
      <c r="I29" s="66"/>
      <c r="J29" s="66"/>
      <c r="K29" s="367"/>
      <c r="L29" s="484"/>
    </row>
    <row r="30" spans="1:12" ht="21.75" customHeight="1" thickBot="1">
      <c r="A30" s="174" t="s">
        <v>31</v>
      </c>
      <c r="B30" s="83" t="s">
        <v>304</v>
      </c>
      <c r="C30" s="151">
        <f>+C18+C24</f>
        <v>0</v>
      </c>
      <c r="D30" s="151">
        <f>+D18+D24</f>
        <v>0</v>
      </c>
      <c r="E30" s="151">
        <f>+E18+E24</f>
        <v>0</v>
      </c>
      <c r="F30" s="375"/>
      <c r="G30" s="83" t="s">
        <v>308</v>
      </c>
      <c r="H30" s="156">
        <f>SUM(H18:H29)</f>
        <v>0</v>
      </c>
      <c r="I30" s="156">
        <f>SUM(I18:I29)</f>
        <v>0</v>
      </c>
      <c r="J30" s="156">
        <f>SUM(J18:J29)</f>
        <v>0</v>
      </c>
      <c r="K30" s="365"/>
      <c r="L30" s="484"/>
    </row>
    <row r="31" spans="1:12" ht="13.5" thickBot="1">
      <c r="A31" s="174" t="s">
        <v>32</v>
      </c>
      <c r="B31" s="180" t="s">
        <v>309</v>
      </c>
      <c r="C31" s="181">
        <f>+C17+C30</f>
        <v>0</v>
      </c>
      <c r="D31" s="181">
        <f>+D17+D30</f>
        <v>216300</v>
      </c>
      <c r="E31" s="181">
        <f>+E17+E30</f>
        <v>216300</v>
      </c>
      <c r="F31" s="368" t="e">
        <f>E31/C31</f>
        <v>#DIV/0!</v>
      </c>
      <c r="G31" s="180" t="s">
        <v>310</v>
      </c>
      <c r="H31" s="181">
        <f>+H17+H30</f>
        <v>7000000</v>
      </c>
      <c r="I31" s="181">
        <f>+I17+I30</f>
        <v>7316701</v>
      </c>
      <c r="J31" s="181">
        <f>+J17+J30</f>
        <v>7315261</v>
      </c>
      <c r="K31" s="368">
        <f>J31/H31</f>
        <v>1.0450372857142858</v>
      </c>
      <c r="L31" s="484"/>
    </row>
    <row r="32" spans="1:12" ht="13.5" thickBot="1">
      <c r="A32" s="174" t="s">
        <v>33</v>
      </c>
      <c r="B32" s="180" t="s">
        <v>105</v>
      </c>
      <c r="C32" s="181"/>
      <c r="D32" s="181">
        <f>IF(D17-I17&lt;0,I17-D17,"-")</f>
        <v>7100401</v>
      </c>
      <c r="E32" s="181">
        <f>IF(E17-J17&lt;0,J17-E17,"-")</f>
        <v>7098961</v>
      </c>
      <c r="F32" s="181" t="e">
        <f>IF(F17-K17&lt;0,K17-F17,"-")</f>
        <v>#DIV/0!</v>
      </c>
      <c r="G32" s="180" t="s">
        <v>106</v>
      </c>
      <c r="H32" s="181" t="str">
        <f>IF(C17-H17&gt;0,C17-H17,"-")</f>
        <v>-</v>
      </c>
      <c r="I32" s="181" t="str">
        <f>IF(D17-I17&gt;0,D17-I17,"-")</f>
        <v>-</v>
      </c>
      <c r="J32" s="181" t="str">
        <f>IF(E17-J17&gt;0,E17-J17,"-")</f>
        <v>-</v>
      </c>
      <c r="K32" s="181"/>
      <c r="L32" s="484"/>
    </row>
    <row r="33" spans="1:12" ht="13.5" thickBot="1">
      <c r="A33" s="174" t="s">
        <v>34</v>
      </c>
      <c r="B33" s="180" t="s">
        <v>147</v>
      </c>
      <c r="C33" s="181" t="str">
        <f>IF(C17+C30-H26&lt;0,H26-(C17+C30),"-")</f>
        <v>-</v>
      </c>
      <c r="D33" s="181" t="str">
        <f>IF(D17+D30-I26&lt;0,I26-(D17+D30),"-")</f>
        <v>-</v>
      </c>
      <c r="E33" s="181" t="str">
        <f>IF(E17+E30-J26&lt;0,J26-(E17+E30),"-")</f>
        <v>-</v>
      </c>
      <c r="F33" s="181" t="e">
        <f>IF(F17+F30-K26&lt;0,K26-(F17+F30),"-")</f>
        <v>#DIV/0!</v>
      </c>
      <c r="G33" s="180" t="s">
        <v>148</v>
      </c>
      <c r="H33" s="181" t="str">
        <f>IF(C17+C30-H26&gt;0,C17+C30-H26,"-")</f>
        <v>-</v>
      </c>
      <c r="I33" s="181">
        <f>IF(D17+D30-I26&gt;0,D17+D30-I26,"-")</f>
        <v>216300</v>
      </c>
      <c r="J33" s="181">
        <f>IF(E17+E30-J26&gt;0,E17+E30-J26,"-")</f>
        <v>216300</v>
      </c>
      <c r="K33" s="181"/>
      <c r="L33" s="484"/>
    </row>
  </sheetData>
  <mergeCells count="3">
    <mergeCell ref="A3:A4"/>
    <mergeCell ref="L1:L33"/>
    <mergeCell ref="H2:K2"/>
  </mergeCells>
  <phoneticPr fontId="0" type="noConversion"/>
  <printOptions horizontalCentered="1"/>
  <pageMargins left="0.78740157480314965" right="0.78740157480314965" top="0.49" bottom="0.79" header="0.49" footer="0.78740157480314965"/>
  <pageSetup paperSize="9" scale="55" fitToHeight="0" orientation="landscape" verticalDpi="3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92D050"/>
  </sheetPr>
  <dimension ref="A1:H26"/>
  <sheetViews>
    <sheetView view="pageLayout" topLeftCell="B1" zoomScaleNormal="78" workbookViewId="0">
      <selection activeCell="H3" sqref="H3"/>
    </sheetView>
  </sheetViews>
  <sheetFormatPr defaultRowHeight="12.75"/>
  <cols>
    <col min="1" max="1" width="47.1640625" style="36" customWidth="1"/>
    <col min="2" max="2" width="15.6640625" style="35" customWidth="1"/>
    <col min="3" max="3" width="16.33203125" style="35" customWidth="1"/>
    <col min="4" max="4" width="18" style="35" customWidth="1"/>
    <col min="5" max="7" width="16.6640625" style="35" customWidth="1"/>
    <col min="8" max="8" width="18.83203125" style="49" customWidth="1"/>
    <col min="9" max="10" width="12.83203125" style="35" customWidth="1"/>
    <col min="11" max="11" width="13.83203125" style="35" customWidth="1"/>
    <col min="12" max="256" width="9.33203125" style="35"/>
    <col min="257" max="257" width="47.1640625" style="35" customWidth="1"/>
    <col min="258" max="258" width="15.6640625" style="35" customWidth="1"/>
    <col min="259" max="259" width="16.33203125" style="35" customWidth="1"/>
    <col min="260" max="260" width="18" style="35" customWidth="1"/>
    <col min="261" max="263" width="16.6640625" style="35" customWidth="1"/>
    <col min="264" max="264" width="18.83203125" style="35" customWidth="1"/>
    <col min="265" max="266" width="12.83203125" style="35" customWidth="1"/>
    <col min="267" max="267" width="13.83203125" style="35" customWidth="1"/>
    <col min="268" max="512" width="9.33203125" style="35"/>
    <col min="513" max="513" width="47.1640625" style="35" customWidth="1"/>
    <col min="514" max="514" width="15.6640625" style="35" customWidth="1"/>
    <col min="515" max="515" width="16.33203125" style="35" customWidth="1"/>
    <col min="516" max="516" width="18" style="35" customWidth="1"/>
    <col min="517" max="519" width="16.6640625" style="35" customWidth="1"/>
    <col min="520" max="520" width="18.83203125" style="35" customWidth="1"/>
    <col min="521" max="522" width="12.83203125" style="35" customWidth="1"/>
    <col min="523" max="523" width="13.83203125" style="35" customWidth="1"/>
    <col min="524" max="768" width="9.33203125" style="35"/>
    <col min="769" max="769" width="47.1640625" style="35" customWidth="1"/>
    <col min="770" max="770" width="15.6640625" style="35" customWidth="1"/>
    <col min="771" max="771" width="16.33203125" style="35" customWidth="1"/>
    <col min="772" max="772" width="18" style="35" customWidth="1"/>
    <col min="773" max="775" width="16.6640625" style="35" customWidth="1"/>
    <col min="776" max="776" width="18.83203125" style="35" customWidth="1"/>
    <col min="777" max="778" width="12.83203125" style="35" customWidth="1"/>
    <col min="779" max="779" width="13.83203125" style="35" customWidth="1"/>
    <col min="780" max="1024" width="9.33203125" style="35"/>
    <col min="1025" max="1025" width="47.1640625" style="35" customWidth="1"/>
    <col min="1026" max="1026" width="15.6640625" style="35" customWidth="1"/>
    <col min="1027" max="1027" width="16.33203125" style="35" customWidth="1"/>
    <col min="1028" max="1028" width="18" style="35" customWidth="1"/>
    <col min="1029" max="1031" width="16.6640625" style="35" customWidth="1"/>
    <col min="1032" max="1032" width="18.83203125" style="35" customWidth="1"/>
    <col min="1033" max="1034" width="12.83203125" style="35" customWidth="1"/>
    <col min="1035" max="1035" width="13.83203125" style="35" customWidth="1"/>
    <col min="1036" max="1280" width="9.33203125" style="35"/>
    <col min="1281" max="1281" width="47.1640625" style="35" customWidth="1"/>
    <col min="1282" max="1282" width="15.6640625" style="35" customWidth="1"/>
    <col min="1283" max="1283" width="16.33203125" style="35" customWidth="1"/>
    <col min="1284" max="1284" width="18" style="35" customWidth="1"/>
    <col min="1285" max="1287" width="16.6640625" style="35" customWidth="1"/>
    <col min="1288" max="1288" width="18.83203125" style="35" customWidth="1"/>
    <col min="1289" max="1290" width="12.83203125" style="35" customWidth="1"/>
    <col min="1291" max="1291" width="13.83203125" style="35" customWidth="1"/>
    <col min="1292" max="1536" width="9.33203125" style="35"/>
    <col min="1537" max="1537" width="47.1640625" style="35" customWidth="1"/>
    <col min="1538" max="1538" width="15.6640625" style="35" customWidth="1"/>
    <col min="1539" max="1539" width="16.33203125" style="35" customWidth="1"/>
    <col min="1540" max="1540" width="18" style="35" customWidth="1"/>
    <col min="1541" max="1543" width="16.6640625" style="35" customWidth="1"/>
    <col min="1544" max="1544" width="18.83203125" style="35" customWidth="1"/>
    <col min="1545" max="1546" width="12.83203125" style="35" customWidth="1"/>
    <col min="1547" max="1547" width="13.83203125" style="35" customWidth="1"/>
    <col min="1548" max="1792" width="9.33203125" style="35"/>
    <col min="1793" max="1793" width="47.1640625" style="35" customWidth="1"/>
    <col min="1794" max="1794" width="15.6640625" style="35" customWidth="1"/>
    <col min="1795" max="1795" width="16.33203125" style="35" customWidth="1"/>
    <col min="1796" max="1796" width="18" style="35" customWidth="1"/>
    <col min="1797" max="1799" width="16.6640625" style="35" customWidth="1"/>
    <col min="1800" max="1800" width="18.83203125" style="35" customWidth="1"/>
    <col min="1801" max="1802" width="12.83203125" style="35" customWidth="1"/>
    <col min="1803" max="1803" width="13.83203125" style="35" customWidth="1"/>
    <col min="1804" max="2048" width="9.33203125" style="35"/>
    <col min="2049" max="2049" width="47.1640625" style="35" customWidth="1"/>
    <col min="2050" max="2050" width="15.6640625" style="35" customWidth="1"/>
    <col min="2051" max="2051" width="16.33203125" style="35" customWidth="1"/>
    <col min="2052" max="2052" width="18" style="35" customWidth="1"/>
    <col min="2053" max="2055" width="16.6640625" style="35" customWidth="1"/>
    <col min="2056" max="2056" width="18.83203125" style="35" customWidth="1"/>
    <col min="2057" max="2058" width="12.83203125" style="35" customWidth="1"/>
    <col min="2059" max="2059" width="13.83203125" style="35" customWidth="1"/>
    <col min="2060" max="2304" width="9.33203125" style="35"/>
    <col min="2305" max="2305" width="47.1640625" style="35" customWidth="1"/>
    <col min="2306" max="2306" width="15.6640625" style="35" customWidth="1"/>
    <col min="2307" max="2307" width="16.33203125" style="35" customWidth="1"/>
    <col min="2308" max="2308" width="18" style="35" customWidth="1"/>
    <col min="2309" max="2311" width="16.6640625" style="35" customWidth="1"/>
    <col min="2312" max="2312" width="18.83203125" style="35" customWidth="1"/>
    <col min="2313" max="2314" width="12.83203125" style="35" customWidth="1"/>
    <col min="2315" max="2315" width="13.83203125" style="35" customWidth="1"/>
    <col min="2316" max="2560" width="9.33203125" style="35"/>
    <col min="2561" max="2561" width="47.1640625" style="35" customWidth="1"/>
    <col min="2562" max="2562" width="15.6640625" style="35" customWidth="1"/>
    <col min="2563" max="2563" width="16.33203125" style="35" customWidth="1"/>
    <col min="2564" max="2564" width="18" style="35" customWidth="1"/>
    <col min="2565" max="2567" width="16.6640625" style="35" customWidth="1"/>
    <col min="2568" max="2568" width="18.83203125" style="35" customWidth="1"/>
    <col min="2569" max="2570" width="12.83203125" style="35" customWidth="1"/>
    <col min="2571" max="2571" width="13.83203125" style="35" customWidth="1"/>
    <col min="2572" max="2816" width="9.33203125" style="35"/>
    <col min="2817" max="2817" width="47.1640625" style="35" customWidth="1"/>
    <col min="2818" max="2818" width="15.6640625" style="35" customWidth="1"/>
    <col min="2819" max="2819" width="16.33203125" style="35" customWidth="1"/>
    <col min="2820" max="2820" width="18" style="35" customWidth="1"/>
    <col min="2821" max="2823" width="16.6640625" style="35" customWidth="1"/>
    <col min="2824" max="2824" width="18.83203125" style="35" customWidth="1"/>
    <col min="2825" max="2826" width="12.83203125" style="35" customWidth="1"/>
    <col min="2827" max="2827" width="13.83203125" style="35" customWidth="1"/>
    <col min="2828" max="3072" width="9.33203125" style="35"/>
    <col min="3073" max="3073" width="47.1640625" style="35" customWidth="1"/>
    <col min="3074" max="3074" width="15.6640625" style="35" customWidth="1"/>
    <col min="3075" max="3075" width="16.33203125" style="35" customWidth="1"/>
    <col min="3076" max="3076" width="18" style="35" customWidth="1"/>
    <col min="3077" max="3079" width="16.6640625" style="35" customWidth="1"/>
    <col min="3080" max="3080" width="18.83203125" style="35" customWidth="1"/>
    <col min="3081" max="3082" width="12.83203125" style="35" customWidth="1"/>
    <col min="3083" max="3083" width="13.83203125" style="35" customWidth="1"/>
    <col min="3084" max="3328" width="9.33203125" style="35"/>
    <col min="3329" max="3329" width="47.1640625" style="35" customWidth="1"/>
    <col min="3330" max="3330" width="15.6640625" style="35" customWidth="1"/>
    <col min="3331" max="3331" width="16.33203125" style="35" customWidth="1"/>
    <col min="3332" max="3332" width="18" style="35" customWidth="1"/>
    <col min="3333" max="3335" width="16.6640625" style="35" customWidth="1"/>
    <col min="3336" max="3336" width="18.83203125" style="35" customWidth="1"/>
    <col min="3337" max="3338" width="12.83203125" style="35" customWidth="1"/>
    <col min="3339" max="3339" width="13.83203125" style="35" customWidth="1"/>
    <col min="3340" max="3584" width="9.33203125" style="35"/>
    <col min="3585" max="3585" width="47.1640625" style="35" customWidth="1"/>
    <col min="3586" max="3586" width="15.6640625" style="35" customWidth="1"/>
    <col min="3587" max="3587" width="16.33203125" style="35" customWidth="1"/>
    <col min="3588" max="3588" width="18" style="35" customWidth="1"/>
    <col min="3589" max="3591" width="16.6640625" style="35" customWidth="1"/>
    <col min="3592" max="3592" width="18.83203125" style="35" customWidth="1"/>
    <col min="3593" max="3594" width="12.83203125" style="35" customWidth="1"/>
    <col min="3595" max="3595" width="13.83203125" style="35" customWidth="1"/>
    <col min="3596" max="3840" width="9.33203125" style="35"/>
    <col min="3841" max="3841" width="47.1640625" style="35" customWidth="1"/>
    <col min="3842" max="3842" width="15.6640625" style="35" customWidth="1"/>
    <col min="3843" max="3843" width="16.33203125" style="35" customWidth="1"/>
    <col min="3844" max="3844" width="18" style="35" customWidth="1"/>
    <col min="3845" max="3847" width="16.6640625" style="35" customWidth="1"/>
    <col min="3848" max="3848" width="18.83203125" style="35" customWidth="1"/>
    <col min="3849" max="3850" width="12.83203125" style="35" customWidth="1"/>
    <col min="3851" max="3851" width="13.83203125" style="35" customWidth="1"/>
    <col min="3852" max="4096" width="9.33203125" style="35"/>
    <col min="4097" max="4097" width="47.1640625" style="35" customWidth="1"/>
    <col min="4098" max="4098" width="15.6640625" style="35" customWidth="1"/>
    <col min="4099" max="4099" width="16.33203125" style="35" customWidth="1"/>
    <col min="4100" max="4100" width="18" style="35" customWidth="1"/>
    <col min="4101" max="4103" width="16.6640625" style="35" customWidth="1"/>
    <col min="4104" max="4104" width="18.83203125" style="35" customWidth="1"/>
    <col min="4105" max="4106" width="12.83203125" style="35" customWidth="1"/>
    <col min="4107" max="4107" width="13.83203125" style="35" customWidth="1"/>
    <col min="4108" max="4352" width="9.33203125" style="35"/>
    <col min="4353" max="4353" width="47.1640625" style="35" customWidth="1"/>
    <col min="4354" max="4354" width="15.6640625" style="35" customWidth="1"/>
    <col min="4355" max="4355" width="16.33203125" style="35" customWidth="1"/>
    <col min="4356" max="4356" width="18" style="35" customWidth="1"/>
    <col min="4357" max="4359" width="16.6640625" style="35" customWidth="1"/>
    <col min="4360" max="4360" width="18.83203125" style="35" customWidth="1"/>
    <col min="4361" max="4362" width="12.83203125" style="35" customWidth="1"/>
    <col min="4363" max="4363" width="13.83203125" style="35" customWidth="1"/>
    <col min="4364" max="4608" width="9.33203125" style="35"/>
    <col min="4609" max="4609" width="47.1640625" style="35" customWidth="1"/>
    <col min="4610" max="4610" width="15.6640625" style="35" customWidth="1"/>
    <col min="4611" max="4611" width="16.33203125" style="35" customWidth="1"/>
    <col min="4612" max="4612" width="18" style="35" customWidth="1"/>
    <col min="4613" max="4615" width="16.6640625" style="35" customWidth="1"/>
    <col min="4616" max="4616" width="18.83203125" style="35" customWidth="1"/>
    <col min="4617" max="4618" width="12.83203125" style="35" customWidth="1"/>
    <col min="4619" max="4619" width="13.83203125" style="35" customWidth="1"/>
    <col min="4620" max="4864" width="9.33203125" style="35"/>
    <col min="4865" max="4865" width="47.1640625" style="35" customWidth="1"/>
    <col min="4866" max="4866" width="15.6640625" style="35" customWidth="1"/>
    <col min="4867" max="4867" width="16.33203125" style="35" customWidth="1"/>
    <col min="4868" max="4868" width="18" style="35" customWidth="1"/>
    <col min="4869" max="4871" width="16.6640625" style="35" customWidth="1"/>
    <col min="4872" max="4872" width="18.83203125" style="35" customWidth="1"/>
    <col min="4873" max="4874" width="12.83203125" style="35" customWidth="1"/>
    <col min="4875" max="4875" width="13.83203125" style="35" customWidth="1"/>
    <col min="4876" max="5120" width="9.33203125" style="35"/>
    <col min="5121" max="5121" width="47.1640625" style="35" customWidth="1"/>
    <col min="5122" max="5122" width="15.6640625" style="35" customWidth="1"/>
    <col min="5123" max="5123" width="16.33203125" style="35" customWidth="1"/>
    <col min="5124" max="5124" width="18" style="35" customWidth="1"/>
    <col min="5125" max="5127" width="16.6640625" style="35" customWidth="1"/>
    <col min="5128" max="5128" width="18.83203125" style="35" customWidth="1"/>
    <col min="5129" max="5130" width="12.83203125" style="35" customWidth="1"/>
    <col min="5131" max="5131" width="13.83203125" style="35" customWidth="1"/>
    <col min="5132" max="5376" width="9.33203125" style="35"/>
    <col min="5377" max="5377" width="47.1640625" style="35" customWidth="1"/>
    <col min="5378" max="5378" width="15.6640625" style="35" customWidth="1"/>
    <col min="5379" max="5379" width="16.33203125" style="35" customWidth="1"/>
    <col min="5380" max="5380" width="18" style="35" customWidth="1"/>
    <col min="5381" max="5383" width="16.6640625" style="35" customWidth="1"/>
    <col min="5384" max="5384" width="18.83203125" style="35" customWidth="1"/>
    <col min="5385" max="5386" width="12.83203125" style="35" customWidth="1"/>
    <col min="5387" max="5387" width="13.83203125" style="35" customWidth="1"/>
    <col min="5388" max="5632" width="9.33203125" style="35"/>
    <col min="5633" max="5633" width="47.1640625" style="35" customWidth="1"/>
    <col min="5634" max="5634" width="15.6640625" style="35" customWidth="1"/>
    <col min="5635" max="5635" width="16.33203125" style="35" customWidth="1"/>
    <col min="5636" max="5636" width="18" style="35" customWidth="1"/>
    <col min="5637" max="5639" width="16.6640625" style="35" customWidth="1"/>
    <col min="5640" max="5640" width="18.83203125" style="35" customWidth="1"/>
    <col min="5641" max="5642" width="12.83203125" style="35" customWidth="1"/>
    <col min="5643" max="5643" width="13.83203125" style="35" customWidth="1"/>
    <col min="5644" max="5888" width="9.33203125" style="35"/>
    <col min="5889" max="5889" width="47.1640625" style="35" customWidth="1"/>
    <col min="5890" max="5890" width="15.6640625" style="35" customWidth="1"/>
    <col min="5891" max="5891" width="16.33203125" style="35" customWidth="1"/>
    <col min="5892" max="5892" width="18" style="35" customWidth="1"/>
    <col min="5893" max="5895" width="16.6640625" style="35" customWidth="1"/>
    <col min="5896" max="5896" width="18.83203125" style="35" customWidth="1"/>
    <col min="5897" max="5898" width="12.83203125" style="35" customWidth="1"/>
    <col min="5899" max="5899" width="13.83203125" style="35" customWidth="1"/>
    <col min="5900" max="6144" width="9.33203125" style="35"/>
    <col min="6145" max="6145" width="47.1640625" style="35" customWidth="1"/>
    <col min="6146" max="6146" width="15.6640625" style="35" customWidth="1"/>
    <col min="6147" max="6147" width="16.33203125" style="35" customWidth="1"/>
    <col min="6148" max="6148" width="18" style="35" customWidth="1"/>
    <col min="6149" max="6151" width="16.6640625" style="35" customWidth="1"/>
    <col min="6152" max="6152" width="18.83203125" style="35" customWidth="1"/>
    <col min="6153" max="6154" width="12.83203125" style="35" customWidth="1"/>
    <col min="6155" max="6155" width="13.83203125" style="35" customWidth="1"/>
    <col min="6156" max="6400" width="9.33203125" style="35"/>
    <col min="6401" max="6401" width="47.1640625" style="35" customWidth="1"/>
    <col min="6402" max="6402" width="15.6640625" style="35" customWidth="1"/>
    <col min="6403" max="6403" width="16.33203125" style="35" customWidth="1"/>
    <col min="6404" max="6404" width="18" style="35" customWidth="1"/>
    <col min="6405" max="6407" width="16.6640625" style="35" customWidth="1"/>
    <col min="6408" max="6408" width="18.83203125" style="35" customWidth="1"/>
    <col min="6409" max="6410" width="12.83203125" style="35" customWidth="1"/>
    <col min="6411" max="6411" width="13.83203125" style="35" customWidth="1"/>
    <col min="6412" max="6656" width="9.33203125" style="35"/>
    <col min="6657" max="6657" width="47.1640625" style="35" customWidth="1"/>
    <col min="6658" max="6658" width="15.6640625" style="35" customWidth="1"/>
    <col min="6659" max="6659" width="16.33203125" style="35" customWidth="1"/>
    <col min="6660" max="6660" width="18" style="35" customWidth="1"/>
    <col min="6661" max="6663" width="16.6640625" style="35" customWidth="1"/>
    <col min="6664" max="6664" width="18.83203125" style="35" customWidth="1"/>
    <col min="6665" max="6666" width="12.83203125" style="35" customWidth="1"/>
    <col min="6667" max="6667" width="13.83203125" style="35" customWidth="1"/>
    <col min="6668" max="6912" width="9.33203125" style="35"/>
    <col min="6913" max="6913" width="47.1640625" style="35" customWidth="1"/>
    <col min="6914" max="6914" width="15.6640625" style="35" customWidth="1"/>
    <col min="6915" max="6915" width="16.33203125" style="35" customWidth="1"/>
    <col min="6916" max="6916" width="18" style="35" customWidth="1"/>
    <col min="6917" max="6919" width="16.6640625" style="35" customWidth="1"/>
    <col min="6920" max="6920" width="18.83203125" style="35" customWidth="1"/>
    <col min="6921" max="6922" width="12.83203125" style="35" customWidth="1"/>
    <col min="6923" max="6923" width="13.83203125" style="35" customWidth="1"/>
    <col min="6924" max="7168" width="9.33203125" style="35"/>
    <col min="7169" max="7169" width="47.1640625" style="35" customWidth="1"/>
    <col min="7170" max="7170" width="15.6640625" style="35" customWidth="1"/>
    <col min="7171" max="7171" width="16.33203125" style="35" customWidth="1"/>
    <col min="7172" max="7172" width="18" style="35" customWidth="1"/>
    <col min="7173" max="7175" width="16.6640625" style="35" customWidth="1"/>
    <col min="7176" max="7176" width="18.83203125" style="35" customWidth="1"/>
    <col min="7177" max="7178" width="12.83203125" style="35" customWidth="1"/>
    <col min="7179" max="7179" width="13.83203125" style="35" customWidth="1"/>
    <col min="7180" max="7424" width="9.33203125" style="35"/>
    <col min="7425" max="7425" width="47.1640625" style="35" customWidth="1"/>
    <col min="7426" max="7426" width="15.6640625" style="35" customWidth="1"/>
    <col min="7427" max="7427" width="16.33203125" style="35" customWidth="1"/>
    <col min="7428" max="7428" width="18" style="35" customWidth="1"/>
    <col min="7429" max="7431" width="16.6640625" style="35" customWidth="1"/>
    <col min="7432" max="7432" width="18.83203125" style="35" customWidth="1"/>
    <col min="7433" max="7434" width="12.83203125" style="35" customWidth="1"/>
    <col min="7435" max="7435" width="13.83203125" style="35" customWidth="1"/>
    <col min="7436" max="7680" width="9.33203125" style="35"/>
    <col min="7681" max="7681" width="47.1640625" style="35" customWidth="1"/>
    <col min="7682" max="7682" width="15.6640625" style="35" customWidth="1"/>
    <col min="7683" max="7683" width="16.33203125" style="35" customWidth="1"/>
    <col min="7684" max="7684" width="18" style="35" customWidth="1"/>
    <col min="7685" max="7687" width="16.6640625" style="35" customWidth="1"/>
    <col min="7688" max="7688" width="18.83203125" style="35" customWidth="1"/>
    <col min="7689" max="7690" width="12.83203125" style="35" customWidth="1"/>
    <col min="7691" max="7691" width="13.83203125" style="35" customWidth="1"/>
    <col min="7692" max="7936" width="9.33203125" style="35"/>
    <col min="7937" max="7937" width="47.1640625" style="35" customWidth="1"/>
    <col min="7938" max="7938" width="15.6640625" style="35" customWidth="1"/>
    <col min="7939" max="7939" width="16.33203125" style="35" customWidth="1"/>
    <col min="7940" max="7940" width="18" style="35" customWidth="1"/>
    <col min="7941" max="7943" width="16.6640625" style="35" customWidth="1"/>
    <col min="7944" max="7944" width="18.83203125" style="35" customWidth="1"/>
    <col min="7945" max="7946" width="12.83203125" style="35" customWidth="1"/>
    <col min="7947" max="7947" width="13.83203125" style="35" customWidth="1"/>
    <col min="7948" max="8192" width="9.33203125" style="35"/>
    <col min="8193" max="8193" width="47.1640625" style="35" customWidth="1"/>
    <col min="8194" max="8194" width="15.6640625" style="35" customWidth="1"/>
    <col min="8195" max="8195" width="16.33203125" style="35" customWidth="1"/>
    <col min="8196" max="8196" width="18" style="35" customWidth="1"/>
    <col min="8197" max="8199" width="16.6640625" style="35" customWidth="1"/>
    <col min="8200" max="8200" width="18.83203125" style="35" customWidth="1"/>
    <col min="8201" max="8202" width="12.83203125" style="35" customWidth="1"/>
    <col min="8203" max="8203" width="13.83203125" style="35" customWidth="1"/>
    <col min="8204" max="8448" width="9.33203125" style="35"/>
    <col min="8449" max="8449" width="47.1640625" style="35" customWidth="1"/>
    <col min="8450" max="8450" width="15.6640625" style="35" customWidth="1"/>
    <col min="8451" max="8451" width="16.33203125" style="35" customWidth="1"/>
    <col min="8452" max="8452" width="18" style="35" customWidth="1"/>
    <col min="8453" max="8455" width="16.6640625" style="35" customWidth="1"/>
    <col min="8456" max="8456" width="18.83203125" style="35" customWidth="1"/>
    <col min="8457" max="8458" width="12.83203125" style="35" customWidth="1"/>
    <col min="8459" max="8459" width="13.83203125" style="35" customWidth="1"/>
    <col min="8460" max="8704" width="9.33203125" style="35"/>
    <col min="8705" max="8705" width="47.1640625" style="35" customWidth="1"/>
    <col min="8706" max="8706" width="15.6640625" style="35" customWidth="1"/>
    <col min="8707" max="8707" width="16.33203125" style="35" customWidth="1"/>
    <col min="8708" max="8708" width="18" style="35" customWidth="1"/>
    <col min="8709" max="8711" width="16.6640625" style="35" customWidth="1"/>
    <col min="8712" max="8712" width="18.83203125" style="35" customWidth="1"/>
    <col min="8713" max="8714" width="12.83203125" style="35" customWidth="1"/>
    <col min="8715" max="8715" width="13.83203125" style="35" customWidth="1"/>
    <col min="8716" max="8960" width="9.33203125" style="35"/>
    <col min="8961" max="8961" width="47.1640625" style="35" customWidth="1"/>
    <col min="8962" max="8962" width="15.6640625" style="35" customWidth="1"/>
    <col min="8963" max="8963" width="16.33203125" style="35" customWidth="1"/>
    <col min="8964" max="8964" width="18" style="35" customWidth="1"/>
    <col min="8965" max="8967" width="16.6640625" style="35" customWidth="1"/>
    <col min="8968" max="8968" width="18.83203125" style="35" customWidth="1"/>
    <col min="8969" max="8970" width="12.83203125" style="35" customWidth="1"/>
    <col min="8971" max="8971" width="13.83203125" style="35" customWidth="1"/>
    <col min="8972" max="9216" width="9.33203125" style="35"/>
    <col min="9217" max="9217" width="47.1640625" style="35" customWidth="1"/>
    <col min="9218" max="9218" width="15.6640625" style="35" customWidth="1"/>
    <col min="9219" max="9219" width="16.33203125" style="35" customWidth="1"/>
    <col min="9220" max="9220" width="18" style="35" customWidth="1"/>
    <col min="9221" max="9223" width="16.6640625" style="35" customWidth="1"/>
    <col min="9224" max="9224" width="18.83203125" style="35" customWidth="1"/>
    <col min="9225" max="9226" width="12.83203125" style="35" customWidth="1"/>
    <col min="9227" max="9227" width="13.83203125" style="35" customWidth="1"/>
    <col min="9228" max="9472" width="9.33203125" style="35"/>
    <col min="9473" max="9473" width="47.1640625" style="35" customWidth="1"/>
    <col min="9474" max="9474" width="15.6640625" style="35" customWidth="1"/>
    <col min="9475" max="9475" width="16.33203125" style="35" customWidth="1"/>
    <col min="9476" max="9476" width="18" style="35" customWidth="1"/>
    <col min="9477" max="9479" width="16.6640625" style="35" customWidth="1"/>
    <col min="9480" max="9480" width="18.83203125" style="35" customWidth="1"/>
    <col min="9481" max="9482" width="12.83203125" style="35" customWidth="1"/>
    <col min="9483" max="9483" width="13.83203125" style="35" customWidth="1"/>
    <col min="9484" max="9728" width="9.33203125" style="35"/>
    <col min="9729" max="9729" width="47.1640625" style="35" customWidth="1"/>
    <col min="9730" max="9730" width="15.6640625" style="35" customWidth="1"/>
    <col min="9731" max="9731" width="16.33203125" style="35" customWidth="1"/>
    <col min="9732" max="9732" width="18" style="35" customWidth="1"/>
    <col min="9733" max="9735" width="16.6640625" style="35" customWidth="1"/>
    <col min="9736" max="9736" width="18.83203125" style="35" customWidth="1"/>
    <col min="9737" max="9738" width="12.83203125" style="35" customWidth="1"/>
    <col min="9739" max="9739" width="13.83203125" style="35" customWidth="1"/>
    <col min="9740" max="9984" width="9.33203125" style="35"/>
    <col min="9985" max="9985" width="47.1640625" style="35" customWidth="1"/>
    <col min="9986" max="9986" width="15.6640625" style="35" customWidth="1"/>
    <col min="9987" max="9987" width="16.33203125" style="35" customWidth="1"/>
    <col min="9988" max="9988" width="18" style="35" customWidth="1"/>
    <col min="9989" max="9991" width="16.6640625" style="35" customWidth="1"/>
    <col min="9992" max="9992" width="18.83203125" style="35" customWidth="1"/>
    <col min="9993" max="9994" width="12.83203125" style="35" customWidth="1"/>
    <col min="9995" max="9995" width="13.83203125" style="35" customWidth="1"/>
    <col min="9996" max="10240" width="9.33203125" style="35"/>
    <col min="10241" max="10241" width="47.1640625" style="35" customWidth="1"/>
    <col min="10242" max="10242" width="15.6640625" style="35" customWidth="1"/>
    <col min="10243" max="10243" width="16.33203125" style="35" customWidth="1"/>
    <col min="10244" max="10244" width="18" style="35" customWidth="1"/>
    <col min="10245" max="10247" width="16.6640625" style="35" customWidth="1"/>
    <col min="10248" max="10248" width="18.83203125" style="35" customWidth="1"/>
    <col min="10249" max="10250" width="12.83203125" style="35" customWidth="1"/>
    <col min="10251" max="10251" width="13.83203125" style="35" customWidth="1"/>
    <col min="10252" max="10496" width="9.33203125" style="35"/>
    <col min="10497" max="10497" width="47.1640625" style="35" customWidth="1"/>
    <col min="10498" max="10498" width="15.6640625" style="35" customWidth="1"/>
    <col min="10499" max="10499" width="16.33203125" style="35" customWidth="1"/>
    <col min="10500" max="10500" width="18" style="35" customWidth="1"/>
    <col min="10501" max="10503" width="16.6640625" style="35" customWidth="1"/>
    <col min="10504" max="10504" width="18.83203125" style="35" customWidth="1"/>
    <col min="10505" max="10506" width="12.83203125" style="35" customWidth="1"/>
    <col min="10507" max="10507" width="13.83203125" style="35" customWidth="1"/>
    <col min="10508" max="10752" width="9.33203125" style="35"/>
    <col min="10753" max="10753" width="47.1640625" style="35" customWidth="1"/>
    <col min="10754" max="10754" width="15.6640625" style="35" customWidth="1"/>
    <col min="10755" max="10755" width="16.33203125" style="35" customWidth="1"/>
    <col min="10756" max="10756" width="18" style="35" customWidth="1"/>
    <col min="10757" max="10759" width="16.6640625" style="35" customWidth="1"/>
    <col min="10760" max="10760" width="18.83203125" style="35" customWidth="1"/>
    <col min="10761" max="10762" width="12.83203125" style="35" customWidth="1"/>
    <col min="10763" max="10763" width="13.83203125" style="35" customWidth="1"/>
    <col min="10764" max="11008" width="9.33203125" style="35"/>
    <col min="11009" max="11009" width="47.1640625" style="35" customWidth="1"/>
    <col min="11010" max="11010" width="15.6640625" style="35" customWidth="1"/>
    <col min="11011" max="11011" width="16.33203125" style="35" customWidth="1"/>
    <col min="11012" max="11012" width="18" style="35" customWidth="1"/>
    <col min="11013" max="11015" width="16.6640625" style="35" customWidth="1"/>
    <col min="11016" max="11016" width="18.83203125" style="35" customWidth="1"/>
    <col min="11017" max="11018" width="12.83203125" style="35" customWidth="1"/>
    <col min="11019" max="11019" width="13.83203125" style="35" customWidth="1"/>
    <col min="11020" max="11264" width="9.33203125" style="35"/>
    <col min="11265" max="11265" width="47.1640625" style="35" customWidth="1"/>
    <col min="11266" max="11266" width="15.6640625" style="35" customWidth="1"/>
    <col min="11267" max="11267" width="16.33203125" style="35" customWidth="1"/>
    <col min="11268" max="11268" width="18" style="35" customWidth="1"/>
    <col min="11269" max="11271" width="16.6640625" style="35" customWidth="1"/>
    <col min="11272" max="11272" width="18.83203125" style="35" customWidth="1"/>
    <col min="11273" max="11274" width="12.83203125" style="35" customWidth="1"/>
    <col min="11275" max="11275" width="13.83203125" style="35" customWidth="1"/>
    <col min="11276" max="11520" width="9.33203125" style="35"/>
    <col min="11521" max="11521" width="47.1640625" style="35" customWidth="1"/>
    <col min="11522" max="11522" width="15.6640625" style="35" customWidth="1"/>
    <col min="11523" max="11523" width="16.33203125" style="35" customWidth="1"/>
    <col min="11524" max="11524" width="18" style="35" customWidth="1"/>
    <col min="11525" max="11527" width="16.6640625" style="35" customWidth="1"/>
    <col min="11528" max="11528" width="18.83203125" style="35" customWidth="1"/>
    <col min="11529" max="11530" width="12.83203125" style="35" customWidth="1"/>
    <col min="11531" max="11531" width="13.83203125" style="35" customWidth="1"/>
    <col min="11532" max="11776" width="9.33203125" style="35"/>
    <col min="11777" max="11777" width="47.1640625" style="35" customWidth="1"/>
    <col min="11778" max="11778" width="15.6640625" style="35" customWidth="1"/>
    <col min="11779" max="11779" width="16.33203125" style="35" customWidth="1"/>
    <col min="11780" max="11780" width="18" style="35" customWidth="1"/>
    <col min="11781" max="11783" width="16.6640625" style="35" customWidth="1"/>
    <col min="11784" max="11784" width="18.83203125" style="35" customWidth="1"/>
    <col min="11785" max="11786" width="12.83203125" style="35" customWidth="1"/>
    <col min="11787" max="11787" width="13.83203125" style="35" customWidth="1"/>
    <col min="11788" max="12032" width="9.33203125" style="35"/>
    <col min="12033" max="12033" width="47.1640625" style="35" customWidth="1"/>
    <col min="12034" max="12034" width="15.6640625" style="35" customWidth="1"/>
    <col min="12035" max="12035" width="16.33203125" style="35" customWidth="1"/>
    <col min="12036" max="12036" width="18" style="35" customWidth="1"/>
    <col min="12037" max="12039" width="16.6640625" style="35" customWidth="1"/>
    <col min="12040" max="12040" width="18.83203125" style="35" customWidth="1"/>
    <col min="12041" max="12042" width="12.83203125" style="35" customWidth="1"/>
    <col min="12043" max="12043" width="13.83203125" style="35" customWidth="1"/>
    <col min="12044" max="12288" width="9.33203125" style="35"/>
    <col min="12289" max="12289" width="47.1640625" style="35" customWidth="1"/>
    <col min="12290" max="12290" width="15.6640625" style="35" customWidth="1"/>
    <col min="12291" max="12291" width="16.33203125" style="35" customWidth="1"/>
    <col min="12292" max="12292" width="18" style="35" customWidth="1"/>
    <col min="12293" max="12295" width="16.6640625" style="35" customWidth="1"/>
    <col min="12296" max="12296" width="18.83203125" style="35" customWidth="1"/>
    <col min="12297" max="12298" width="12.83203125" style="35" customWidth="1"/>
    <col min="12299" max="12299" width="13.83203125" style="35" customWidth="1"/>
    <col min="12300" max="12544" width="9.33203125" style="35"/>
    <col min="12545" max="12545" width="47.1640625" style="35" customWidth="1"/>
    <col min="12546" max="12546" width="15.6640625" style="35" customWidth="1"/>
    <col min="12547" max="12547" width="16.33203125" style="35" customWidth="1"/>
    <col min="12548" max="12548" width="18" style="35" customWidth="1"/>
    <col min="12549" max="12551" width="16.6640625" style="35" customWidth="1"/>
    <col min="12552" max="12552" width="18.83203125" style="35" customWidth="1"/>
    <col min="12553" max="12554" width="12.83203125" style="35" customWidth="1"/>
    <col min="12555" max="12555" width="13.83203125" style="35" customWidth="1"/>
    <col min="12556" max="12800" width="9.33203125" style="35"/>
    <col min="12801" max="12801" width="47.1640625" style="35" customWidth="1"/>
    <col min="12802" max="12802" width="15.6640625" style="35" customWidth="1"/>
    <col min="12803" max="12803" width="16.33203125" style="35" customWidth="1"/>
    <col min="12804" max="12804" width="18" style="35" customWidth="1"/>
    <col min="12805" max="12807" width="16.6640625" style="35" customWidth="1"/>
    <col min="12808" max="12808" width="18.83203125" style="35" customWidth="1"/>
    <col min="12809" max="12810" width="12.83203125" style="35" customWidth="1"/>
    <col min="12811" max="12811" width="13.83203125" style="35" customWidth="1"/>
    <col min="12812" max="13056" width="9.33203125" style="35"/>
    <col min="13057" max="13057" width="47.1640625" style="35" customWidth="1"/>
    <col min="13058" max="13058" width="15.6640625" style="35" customWidth="1"/>
    <col min="13059" max="13059" width="16.33203125" style="35" customWidth="1"/>
    <col min="13060" max="13060" width="18" style="35" customWidth="1"/>
    <col min="13061" max="13063" width="16.6640625" style="35" customWidth="1"/>
    <col min="13064" max="13064" width="18.83203125" style="35" customWidth="1"/>
    <col min="13065" max="13066" width="12.83203125" style="35" customWidth="1"/>
    <col min="13067" max="13067" width="13.83203125" style="35" customWidth="1"/>
    <col min="13068" max="13312" width="9.33203125" style="35"/>
    <col min="13313" max="13313" width="47.1640625" style="35" customWidth="1"/>
    <col min="13314" max="13314" width="15.6640625" style="35" customWidth="1"/>
    <col min="13315" max="13315" width="16.33203125" style="35" customWidth="1"/>
    <col min="13316" max="13316" width="18" style="35" customWidth="1"/>
    <col min="13317" max="13319" width="16.6640625" style="35" customWidth="1"/>
    <col min="13320" max="13320" width="18.83203125" style="35" customWidth="1"/>
    <col min="13321" max="13322" width="12.83203125" style="35" customWidth="1"/>
    <col min="13323" max="13323" width="13.83203125" style="35" customWidth="1"/>
    <col min="13324" max="13568" width="9.33203125" style="35"/>
    <col min="13569" max="13569" width="47.1640625" style="35" customWidth="1"/>
    <col min="13570" max="13570" width="15.6640625" style="35" customWidth="1"/>
    <col min="13571" max="13571" width="16.33203125" style="35" customWidth="1"/>
    <col min="13572" max="13572" width="18" style="35" customWidth="1"/>
    <col min="13573" max="13575" width="16.6640625" style="35" customWidth="1"/>
    <col min="13576" max="13576" width="18.83203125" style="35" customWidth="1"/>
    <col min="13577" max="13578" width="12.83203125" style="35" customWidth="1"/>
    <col min="13579" max="13579" width="13.83203125" style="35" customWidth="1"/>
    <col min="13580" max="13824" width="9.33203125" style="35"/>
    <col min="13825" max="13825" width="47.1640625" style="35" customWidth="1"/>
    <col min="13826" max="13826" width="15.6640625" style="35" customWidth="1"/>
    <col min="13827" max="13827" width="16.33203125" style="35" customWidth="1"/>
    <col min="13828" max="13828" width="18" style="35" customWidth="1"/>
    <col min="13829" max="13831" width="16.6640625" style="35" customWidth="1"/>
    <col min="13832" max="13832" width="18.83203125" style="35" customWidth="1"/>
    <col min="13833" max="13834" width="12.83203125" style="35" customWidth="1"/>
    <col min="13835" max="13835" width="13.83203125" style="35" customWidth="1"/>
    <col min="13836" max="14080" width="9.33203125" style="35"/>
    <col min="14081" max="14081" width="47.1640625" style="35" customWidth="1"/>
    <col min="14082" max="14082" width="15.6640625" style="35" customWidth="1"/>
    <col min="14083" max="14083" width="16.33203125" style="35" customWidth="1"/>
    <col min="14084" max="14084" width="18" style="35" customWidth="1"/>
    <col min="14085" max="14087" width="16.6640625" style="35" customWidth="1"/>
    <col min="14088" max="14088" width="18.83203125" style="35" customWidth="1"/>
    <col min="14089" max="14090" width="12.83203125" style="35" customWidth="1"/>
    <col min="14091" max="14091" width="13.83203125" style="35" customWidth="1"/>
    <col min="14092" max="14336" width="9.33203125" style="35"/>
    <col min="14337" max="14337" width="47.1640625" style="35" customWidth="1"/>
    <col min="14338" max="14338" width="15.6640625" style="35" customWidth="1"/>
    <col min="14339" max="14339" width="16.33203125" style="35" customWidth="1"/>
    <col min="14340" max="14340" width="18" style="35" customWidth="1"/>
    <col min="14341" max="14343" width="16.6640625" style="35" customWidth="1"/>
    <col min="14344" max="14344" width="18.83203125" style="35" customWidth="1"/>
    <col min="14345" max="14346" width="12.83203125" style="35" customWidth="1"/>
    <col min="14347" max="14347" width="13.83203125" style="35" customWidth="1"/>
    <col min="14348" max="14592" width="9.33203125" style="35"/>
    <col min="14593" max="14593" width="47.1640625" style="35" customWidth="1"/>
    <col min="14594" max="14594" width="15.6640625" style="35" customWidth="1"/>
    <col min="14595" max="14595" width="16.33203125" style="35" customWidth="1"/>
    <col min="14596" max="14596" width="18" style="35" customWidth="1"/>
    <col min="14597" max="14599" width="16.6640625" style="35" customWidth="1"/>
    <col min="14600" max="14600" width="18.83203125" style="35" customWidth="1"/>
    <col min="14601" max="14602" width="12.83203125" style="35" customWidth="1"/>
    <col min="14603" max="14603" width="13.83203125" style="35" customWidth="1"/>
    <col min="14604" max="14848" width="9.33203125" style="35"/>
    <col min="14849" max="14849" width="47.1640625" style="35" customWidth="1"/>
    <col min="14850" max="14850" width="15.6640625" style="35" customWidth="1"/>
    <col min="14851" max="14851" width="16.33203125" style="35" customWidth="1"/>
    <col min="14852" max="14852" width="18" style="35" customWidth="1"/>
    <col min="14853" max="14855" width="16.6640625" style="35" customWidth="1"/>
    <col min="14856" max="14856" width="18.83203125" style="35" customWidth="1"/>
    <col min="14857" max="14858" width="12.83203125" style="35" customWidth="1"/>
    <col min="14859" max="14859" width="13.83203125" style="35" customWidth="1"/>
    <col min="14860" max="15104" width="9.33203125" style="35"/>
    <col min="15105" max="15105" width="47.1640625" style="35" customWidth="1"/>
    <col min="15106" max="15106" width="15.6640625" style="35" customWidth="1"/>
    <col min="15107" max="15107" width="16.33203125" style="35" customWidth="1"/>
    <col min="15108" max="15108" width="18" style="35" customWidth="1"/>
    <col min="15109" max="15111" width="16.6640625" style="35" customWidth="1"/>
    <col min="15112" max="15112" width="18.83203125" style="35" customWidth="1"/>
    <col min="15113" max="15114" width="12.83203125" style="35" customWidth="1"/>
    <col min="15115" max="15115" width="13.83203125" style="35" customWidth="1"/>
    <col min="15116" max="15360" width="9.33203125" style="35"/>
    <col min="15361" max="15361" width="47.1640625" style="35" customWidth="1"/>
    <col min="15362" max="15362" width="15.6640625" style="35" customWidth="1"/>
    <col min="15363" max="15363" width="16.33203125" style="35" customWidth="1"/>
    <col min="15364" max="15364" width="18" style="35" customWidth="1"/>
    <col min="15365" max="15367" width="16.6640625" style="35" customWidth="1"/>
    <col min="15368" max="15368" width="18.83203125" style="35" customWidth="1"/>
    <col min="15369" max="15370" width="12.83203125" style="35" customWidth="1"/>
    <col min="15371" max="15371" width="13.83203125" style="35" customWidth="1"/>
    <col min="15372" max="15616" width="9.33203125" style="35"/>
    <col min="15617" max="15617" width="47.1640625" style="35" customWidth="1"/>
    <col min="15618" max="15618" width="15.6640625" style="35" customWidth="1"/>
    <col min="15619" max="15619" width="16.33203125" style="35" customWidth="1"/>
    <col min="15620" max="15620" width="18" style="35" customWidth="1"/>
    <col min="15621" max="15623" width="16.6640625" style="35" customWidth="1"/>
    <col min="15624" max="15624" width="18.83203125" style="35" customWidth="1"/>
    <col min="15625" max="15626" width="12.83203125" style="35" customWidth="1"/>
    <col min="15627" max="15627" width="13.83203125" style="35" customWidth="1"/>
    <col min="15628" max="15872" width="9.33203125" style="35"/>
    <col min="15873" max="15873" width="47.1640625" style="35" customWidth="1"/>
    <col min="15874" max="15874" width="15.6640625" style="35" customWidth="1"/>
    <col min="15875" max="15875" width="16.33203125" style="35" customWidth="1"/>
    <col min="15876" max="15876" width="18" style="35" customWidth="1"/>
    <col min="15877" max="15879" width="16.6640625" style="35" customWidth="1"/>
    <col min="15880" max="15880" width="18.83203125" style="35" customWidth="1"/>
    <col min="15881" max="15882" width="12.83203125" style="35" customWidth="1"/>
    <col min="15883" max="15883" width="13.83203125" style="35" customWidth="1"/>
    <col min="15884" max="16128" width="9.33203125" style="35"/>
    <col min="16129" max="16129" width="47.1640625" style="35" customWidth="1"/>
    <col min="16130" max="16130" width="15.6640625" style="35" customWidth="1"/>
    <col min="16131" max="16131" width="16.33203125" style="35" customWidth="1"/>
    <col min="16132" max="16132" width="18" style="35" customWidth="1"/>
    <col min="16133" max="16135" width="16.6640625" style="35" customWidth="1"/>
    <col min="16136" max="16136" width="18.83203125" style="35" customWidth="1"/>
    <col min="16137" max="16138" width="12.83203125" style="35" customWidth="1"/>
    <col min="16139" max="16139" width="13.83203125" style="35" customWidth="1"/>
    <col min="16140" max="16384" width="9.33203125" style="35"/>
  </cols>
  <sheetData>
    <row r="1" spans="1:8" ht="25.5" customHeight="1">
      <c r="A1" s="489" t="s">
        <v>0</v>
      </c>
      <c r="B1" s="489"/>
      <c r="C1" s="489"/>
      <c r="D1" s="489"/>
      <c r="E1" s="489"/>
      <c r="F1" s="489"/>
      <c r="G1" s="489"/>
      <c r="H1" s="489"/>
    </row>
    <row r="2" spans="1:8" ht="22.5" customHeight="1" thickBot="1">
      <c r="A2" s="92"/>
      <c r="B2" s="49"/>
      <c r="C2" s="49"/>
      <c r="D2" s="49"/>
      <c r="E2" s="49"/>
      <c r="F2" s="49"/>
      <c r="G2" s="49"/>
      <c r="H2" s="44" t="s">
        <v>585</v>
      </c>
    </row>
    <row r="3" spans="1:8" s="37" customFormat="1" ht="44.25" customHeight="1" thickBot="1">
      <c r="A3" s="93" t="s">
        <v>53</v>
      </c>
      <c r="B3" s="94" t="s">
        <v>54</v>
      </c>
      <c r="C3" s="94" t="s">
        <v>55</v>
      </c>
      <c r="D3" s="94" t="s">
        <v>603</v>
      </c>
      <c r="E3" s="94" t="s">
        <v>604</v>
      </c>
      <c r="F3" s="310" t="s">
        <v>577</v>
      </c>
      <c r="G3" s="310" t="s">
        <v>578</v>
      </c>
      <c r="H3" s="45" t="s">
        <v>605</v>
      </c>
    </row>
    <row r="4" spans="1:8" s="49" customFormat="1" ht="12" customHeight="1" thickBot="1">
      <c r="A4" s="46" t="s">
        <v>399</v>
      </c>
      <c r="B4" s="47" t="s">
        <v>400</v>
      </c>
      <c r="C4" s="47" t="s">
        <v>401</v>
      </c>
      <c r="D4" s="47" t="s">
        <v>403</v>
      </c>
      <c r="E4" s="47" t="s">
        <v>402</v>
      </c>
      <c r="F4" s="311" t="s">
        <v>404</v>
      </c>
      <c r="G4" s="311" t="s">
        <v>406</v>
      </c>
      <c r="H4" s="48" t="s">
        <v>405</v>
      </c>
    </row>
    <row r="5" spans="1:8" ht="15.95" customHeight="1">
      <c r="A5" s="292" t="s">
        <v>586</v>
      </c>
      <c r="B5" s="293">
        <v>303276</v>
      </c>
      <c r="C5" s="294" t="s">
        <v>587</v>
      </c>
      <c r="D5" s="293">
        <v>303276</v>
      </c>
      <c r="E5" s="293"/>
      <c r="F5" s="312">
        <v>303276</v>
      </c>
      <c r="G5" s="316" t="s">
        <v>596</v>
      </c>
      <c r="H5" s="295">
        <f t="shared" ref="H5:H25" si="0">B5-D5-E5</f>
        <v>0</v>
      </c>
    </row>
    <row r="6" spans="1:8" ht="15.95" customHeight="1">
      <c r="A6" s="292" t="s">
        <v>588</v>
      </c>
      <c r="B6" s="293">
        <v>190500</v>
      </c>
      <c r="C6" s="294" t="s">
        <v>587</v>
      </c>
      <c r="D6" s="293">
        <v>190500</v>
      </c>
      <c r="E6" s="293"/>
      <c r="F6" s="312">
        <v>190500</v>
      </c>
      <c r="G6" s="316" t="s">
        <v>597</v>
      </c>
      <c r="H6" s="50">
        <f t="shared" si="0"/>
        <v>0</v>
      </c>
    </row>
    <row r="7" spans="1:8" ht="15.95" customHeight="1">
      <c r="A7" s="292" t="s">
        <v>589</v>
      </c>
      <c r="B7" s="293">
        <v>302006</v>
      </c>
      <c r="C7" s="294" t="s">
        <v>587</v>
      </c>
      <c r="D7" s="293">
        <v>302006</v>
      </c>
      <c r="E7" s="293"/>
      <c r="F7" s="316" t="s">
        <v>595</v>
      </c>
      <c r="G7" s="316" t="s">
        <v>595</v>
      </c>
      <c r="H7" s="50">
        <f t="shared" si="0"/>
        <v>0</v>
      </c>
    </row>
    <row r="8" spans="1:8" ht="15.95" customHeight="1">
      <c r="A8" s="296" t="s">
        <v>590</v>
      </c>
      <c r="B8" s="293">
        <v>580339</v>
      </c>
      <c r="C8" s="294" t="s">
        <v>587</v>
      </c>
      <c r="D8" s="293">
        <v>580339</v>
      </c>
      <c r="E8" s="293"/>
      <c r="F8" s="312">
        <v>580339</v>
      </c>
      <c r="G8" s="316" t="s">
        <v>598</v>
      </c>
      <c r="H8" s="50">
        <f t="shared" si="0"/>
        <v>0</v>
      </c>
    </row>
    <row r="9" spans="1:8" ht="15.95" customHeight="1">
      <c r="A9" s="292" t="s">
        <v>591</v>
      </c>
      <c r="B9" s="293">
        <v>1836630</v>
      </c>
      <c r="C9" s="294" t="s">
        <v>587</v>
      </c>
      <c r="D9" s="293">
        <v>1836630</v>
      </c>
      <c r="E9" s="293"/>
      <c r="F9" s="312">
        <v>1838070</v>
      </c>
      <c r="G9" s="316" t="s">
        <v>599</v>
      </c>
      <c r="H9" s="50">
        <f t="shared" si="0"/>
        <v>0</v>
      </c>
    </row>
    <row r="10" spans="1:8" ht="15.95" customHeight="1">
      <c r="A10" s="296" t="s">
        <v>592</v>
      </c>
      <c r="B10" s="293">
        <v>2223205</v>
      </c>
      <c r="C10" s="294" t="s">
        <v>587</v>
      </c>
      <c r="D10" s="293">
        <v>2223205</v>
      </c>
      <c r="E10" s="293"/>
      <c r="F10" s="312">
        <v>2223205</v>
      </c>
      <c r="G10" s="316" t="s">
        <v>600</v>
      </c>
      <c r="H10" s="50">
        <f t="shared" si="0"/>
        <v>0</v>
      </c>
    </row>
    <row r="11" spans="1:8" ht="15.95" customHeight="1">
      <c r="A11" s="292" t="s">
        <v>593</v>
      </c>
      <c r="B11" s="293">
        <v>485910</v>
      </c>
      <c r="C11" s="294" t="s">
        <v>587</v>
      </c>
      <c r="D11" s="293">
        <v>485910</v>
      </c>
      <c r="E11" s="293"/>
      <c r="F11" s="312">
        <v>485910</v>
      </c>
      <c r="G11" s="316" t="s">
        <v>601</v>
      </c>
      <c r="H11" s="459">
        <f t="shared" si="0"/>
        <v>0</v>
      </c>
    </row>
    <row r="12" spans="1:8" ht="15.95" customHeight="1">
      <c r="A12" s="292" t="s">
        <v>594</v>
      </c>
      <c r="B12" s="293">
        <v>393395</v>
      </c>
      <c r="C12" s="294" t="s">
        <v>587</v>
      </c>
      <c r="D12" s="293">
        <v>393395</v>
      </c>
      <c r="E12" s="293"/>
      <c r="F12" s="312">
        <v>393395</v>
      </c>
      <c r="G12" s="316" t="s">
        <v>602</v>
      </c>
      <c r="H12" s="50">
        <f t="shared" si="0"/>
        <v>0</v>
      </c>
    </row>
    <row r="13" spans="1:8" ht="31.5" customHeight="1">
      <c r="A13" s="292"/>
      <c r="B13" s="293"/>
      <c r="C13" s="294"/>
      <c r="D13" s="293"/>
      <c r="E13" s="293"/>
      <c r="F13" s="312"/>
      <c r="G13" s="316"/>
      <c r="H13" s="50">
        <f t="shared" si="0"/>
        <v>0</v>
      </c>
    </row>
    <row r="14" spans="1:8" ht="33.75" customHeight="1">
      <c r="A14" s="292"/>
      <c r="B14" s="293"/>
      <c r="C14" s="294"/>
      <c r="D14" s="293"/>
      <c r="E14" s="293"/>
      <c r="F14" s="312"/>
      <c r="G14" s="316"/>
      <c r="H14" s="50">
        <f t="shared" si="0"/>
        <v>0</v>
      </c>
    </row>
    <row r="15" spans="1:8" ht="19.5" customHeight="1">
      <c r="A15" s="292"/>
      <c r="B15" s="293"/>
      <c r="C15" s="294"/>
      <c r="D15" s="293"/>
      <c r="E15" s="293"/>
      <c r="F15" s="316"/>
      <c r="G15" s="315"/>
      <c r="H15" s="50">
        <f t="shared" si="0"/>
        <v>0</v>
      </c>
    </row>
    <row r="16" spans="1:8" ht="15.95" customHeight="1">
      <c r="A16" s="292"/>
      <c r="B16" s="293"/>
      <c r="C16" s="294"/>
      <c r="D16" s="293"/>
      <c r="E16" s="293"/>
      <c r="F16" s="312"/>
      <c r="G16" s="316"/>
      <c r="H16" s="50">
        <f t="shared" si="0"/>
        <v>0</v>
      </c>
    </row>
    <row r="17" spans="1:8" ht="15.95" customHeight="1">
      <c r="A17" s="292"/>
      <c r="B17" s="293"/>
      <c r="C17" s="294"/>
      <c r="D17" s="293"/>
      <c r="E17" s="293"/>
      <c r="F17" s="312"/>
      <c r="G17" s="315"/>
      <c r="H17" s="50">
        <f t="shared" si="0"/>
        <v>0</v>
      </c>
    </row>
    <row r="18" spans="1:8" ht="15.95" customHeight="1">
      <c r="A18" s="292"/>
      <c r="B18" s="21"/>
      <c r="C18" s="278"/>
      <c r="D18" s="21"/>
      <c r="E18" s="21"/>
      <c r="F18" s="312"/>
      <c r="G18" s="312"/>
      <c r="H18" s="50">
        <f t="shared" si="0"/>
        <v>0</v>
      </c>
    </row>
    <row r="19" spans="1:8" ht="15.95" customHeight="1">
      <c r="A19" s="292"/>
      <c r="B19" s="21"/>
      <c r="C19" s="278"/>
      <c r="D19" s="21"/>
      <c r="E19" s="21"/>
      <c r="F19" s="312"/>
      <c r="G19" s="312"/>
      <c r="H19" s="50">
        <f t="shared" si="0"/>
        <v>0</v>
      </c>
    </row>
    <row r="20" spans="1:8" ht="15.95" customHeight="1">
      <c r="A20" s="292"/>
      <c r="B20" s="21"/>
      <c r="C20" s="278"/>
      <c r="D20" s="21"/>
      <c r="E20" s="21"/>
      <c r="F20" s="312"/>
      <c r="G20" s="312"/>
      <c r="H20" s="50">
        <f t="shared" si="0"/>
        <v>0</v>
      </c>
    </row>
    <row r="21" spans="1:8" ht="15.95" customHeight="1">
      <c r="A21" s="292"/>
      <c r="B21" s="21"/>
      <c r="C21" s="278"/>
      <c r="D21" s="21"/>
      <c r="E21" s="21"/>
      <c r="F21" s="312"/>
      <c r="G21" s="312"/>
      <c r="H21" s="50">
        <f t="shared" si="0"/>
        <v>0</v>
      </c>
    </row>
    <row r="22" spans="1:8" ht="15.95" customHeight="1">
      <c r="A22" s="292"/>
      <c r="B22" s="22"/>
      <c r="C22" s="279"/>
      <c r="D22" s="22"/>
      <c r="E22" s="22"/>
      <c r="F22" s="317"/>
      <c r="G22" s="317"/>
      <c r="H22" s="52"/>
    </row>
    <row r="23" spans="1:8" ht="15.95" customHeight="1">
      <c r="A23" s="292"/>
      <c r="B23" s="22"/>
      <c r="C23" s="279"/>
      <c r="D23" s="22"/>
      <c r="E23" s="22"/>
      <c r="F23" s="317"/>
      <c r="G23" s="317"/>
      <c r="H23" s="52"/>
    </row>
    <row r="24" spans="1:8" ht="15.95" customHeight="1">
      <c r="A24" s="292"/>
      <c r="B24" s="22"/>
      <c r="C24" s="279"/>
      <c r="D24" s="22"/>
      <c r="E24" s="22"/>
      <c r="F24" s="317"/>
      <c r="G24" s="317"/>
      <c r="H24" s="52"/>
    </row>
    <row r="25" spans="1:8" ht="15.95" customHeight="1" thickBot="1">
      <c r="A25" s="292"/>
      <c r="B25" s="22"/>
      <c r="C25" s="279"/>
      <c r="D25" s="22"/>
      <c r="E25" s="22"/>
      <c r="F25" s="317"/>
      <c r="G25" s="460"/>
      <c r="H25" s="52">
        <f t="shared" si="0"/>
        <v>0</v>
      </c>
    </row>
    <row r="26" spans="1:8" s="55" customFormat="1" ht="18" customHeight="1" thickBot="1">
      <c r="A26" s="95" t="s">
        <v>52</v>
      </c>
      <c r="B26" s="53">
        <f>SUM(B5:B25)</f>
        <v>6315261</v>
      </c>
      <c r="C26" s="78"/>
      <c r="D26" s="53">
        <f>SUM(D5:D25)</f>
        <v>6315261</v>
      </c>
      <c r="E26" s="53">
        <f>SUM(E5:E25)</f>
        <v>0</v>
      </c>
      <c r="F26" s="313">
        <f>F5+F6+F7+F8+F9+F10+F11+F12+F13+F14+F15+F16+F17+F18+F19+F20+F21+F22+F23+F24+F25</f>
        <v>6316701</v>
      </c>
      <c r="G26" s="313">
        <f>G5+G6+G7+G8+G9+G10+G11+G12+G13+G14+G15+G16+G17+G18+G19+G20+G21+G22+G23+G24+G25</f>
        <v>6315261</v>
      </c>
      <c r="H26" s="54">
        <f>SUM(H5:H25)</f>
        <v>0</v>
      </c>
    </row>
  </sheetData>
  <mergeCells count="1">
    <mergeCell ref="A1:H1"/>
  </mergeCells>
  <printOptions horizontalCentered="1"/>
  <pageMargins left="0.78740157480314965" right="0.78740157480314965" top="1.02" bottom="0.98425196850393704" header="0.78740157480314965" footer="0.78740157480314965"/>
  <pageSetup paperSize="9" scale="105" orientation="landscape" horizontalDpi="300" verticalDpi="300" r:id="rId1"/>
  <headerFooter alignWithMargins="0">
    <oddHeader>&amp;CMórichida 2016. évi költségvetés végreahajtása&amp;R4.sz. mell. a 6/2017.(V.05.)sz. önkorm. rendelethez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92D050"/>
  </sheetPr>
  <dimension ref="A1:H24"/>
  <sheetViews>
    <sheetView view="pageLayout" zoomScaleNormal="80" workbookViewId="0">
      <selection activeCell="C2" sqref="C2"/>
    </sheetView>
  </sheetViews>
  <sheetFormatPr defaultRowHeight="12.75"/>
  <cols>
    <col min="1" max="1" width="60.6640625" style="36" customWidth="1"/>
    <col min="2" max="2" width="15.6640625" style="35" customWidth="1"/>
    <col min="3" max="3" width="16.33203125" style="35" customWidth="1"/>
    <col min="4" max="4" width="18" style="35" customWidth="1"/>
    <col min="5" max="7" width="16.6640625" style="35" customWidth="1"/>
    <col min="8" max="8" width="18.83203125" style="35" customWidth="1"/>
    <col min="9" max="10" width="12.83203125" style="35" customWidth="1"/>
    <col min="11" max="11" width="13.83203125" style="35" customWidth="1"/>
    <col min="12" max="256" width="9.33203125" style="35"/>
    <col min="257" max="257" width="60.6640625" style="35" customWidth="1"/>
    <col min="258" max="258" width="15.6640625" style="35" customWidth="1"/>
    <col min="259" max="259" width="16.33203125" style="35" customWidth="1"/>
    <col min="260" max="260" width="18" style="35" customWidth="1"/>
    <col min="261" max="263" width="16.6640625" style="35" customWidth="1"/>
    <col min="264" max="264" width="18.83203125" style="35" customWidth="1"/>
    <col min="265" max="266" width="12.83203125" style="35" customWidth="1"/>
    <col min="267" max="267" width="13.83203125" style="35" customWidth="1"/>
    <col min="268" max="512" width="9.33203125" style="35"/>
    <col min="513" max="513" width="60.6640625" style="35" customWidth="1"/>
    <col min="514" max="514" width="15.6640625" style="35" customWidth="1"/>
    <col min="515" max="515" width="16.33203125" style="35" customWidth="1"/>
    <col min="516" max="516" width="18" style="35" customWidth="1"/>
    <col min="517" max="519" width="16.6640625" style="35" customWidth="1"/>
    <col min="520" max="520" width="18.83203125" style="35" customWidth="1"/>
    <col min="521" max="522" width="12.83203125" style="35" customWidth="1"/>
    <col min="523" max="523" width="13.83203125" style="35" customWidth="1"/>
    <col min="524" max="768" width="9.33203125" style="35"/>
    <col min="769" max="769" width="60.6640625" style="35" customWidth="1"/>
    <col min="770" max="770" width="15.6640625" style="35" customWidth="1"/>
    <col min="771" max="771" width="16.33203125" style="35" customWidth="1"/>
    <col min="772" max="772" width="18" style="35" customWidth="1"/>
    <col min="773" max="775" width="16.6640625" style="35" customWidth="1"/>
    <col min="776" max="776" width="18.83203125" style="35" customWidth="1"/>
    <col min="777" max="778" width="12.83203125" style="35" customWidth="1"/>
    <col min="779" max="779" width="13.83203125" style="35" customWidth="1"/>
    <col min="780" max="1024" width="9.33203125" style="35"/>
    <col min="1025" max="1025" width="60.6640625" style="35" customWidth="1"/>
    <col min="1026" max="1026" width="15.6640625" style="35" customWidth="1"/>
    <col min="1027" max="1027" width="16.33203125" style="35" customWidth="1"/>
    <col min="1028" max="1028" width="18" style="35" customWidth="1"/>
    <col min="1029" max="1031" width="16.6640625" style="35" customWidth="1"/>
    <col min="1032" max="1032" width="18.83203125" style="35" customWidth="1"/>
    <col min="1033" max="1034" width="12.83203125" style="35" customWidth="1"/>
    <col min="1035" max="1035" width="13.83203125" style="35" customWidth="1"/>
    <col min="1036" max="1280" width="9.33203125" style="35"/>
    <col min="1281" max="1281" width="60.6640625" style="35" customWidth="1"/>
    <col min="1282" max="1282" width="15.6640625" style="35" customWidth="1"/>
    <col min="1283" max="1283" width="16.33203125" style="35" customWidth="1"/>
    <col min="1284" max="1284" width="18" style="35" customWidth="1"/>
    <col min="1285" max="1287" width="16.6640625" style="35" customWidth="1"/>
    <col min="1288" max="1288" width="18.83203125" style="35" customWidth="1"/>
    <col min="1289" max="1290" width="12.83203125" style="35" customWidth="1"/>
    <col min="1291" max="1291" width="13.83203125" style="35" customWidth="1"/>
    <col min="1292" max="1536" width="9.33203125" style="35"/>
    <col min="1537" max="1537" width="60.6640625" style="35" customWidth="1"/>
    <col min="1538" max="1538" width="15.6640625" style="35" customWidth="1"/>
    <col min="1539" max="1539" width="16.33203125" style="35" customWidth="1"/>
    <col min="1540" max="1540" width="18" style="35" customWidth="1"/>
    <col min="1541" max="1543" width="16.6640625" style="35" customWidth="1"/>
    <col min="1544" max="1544" width="18.83203125" style="35" customWidth="1"/>
    <col min="1545" max="1546" width="12.83203125" style="35" customWidth="1"/>
    <col min="1547" max="1547" width="13.83203125" style="35" customWidth="1"/>
    <col min="1548" max="1792" width="9.33203125" style="35"/>
    <col min="1793" max="1793" width="60.6640625" style="35" customWidth="1"/>
    <col min="1794" max="1794" width="15.6640625" style="35" customWidth="1"/>
    <col min="1795" max="1795" width="16.33203125" style="35" customWidth="1"/>
    <col min="1796" max="1796" width="18" style="35" customWidth="1"/>
    <col min="1797" max="1799" width="16.6640625" style="35" customWidth="1"/>
    <col min="1800" max="1800" width="18.83203125" style="35" customWidth="1"/>
    <col min="1801" max="1802" width="12.83203125" style="35" customWidth="1"/>
    <col min="1803" max="1803" width="13.83203125" style="35" customWidth="1"/>
    <col min="1804" max="2048" width="9.33203125" style="35"/>
    <col min="2049" max="2049" width="60.6640625" style="35" customWidth="1"/>
    <col min="2050" max="2050" width="15.6640625" style="35" customWidth="1"/>
    <col min="2051" max="2051" width="16.33203125" style="35" customWidth="1"/>
    <col min="2052" max="2052" width="18" style="35" customWidth="1"/>
    <col min="2053" max="2055" width="16.6640625" style="35" customWidth="1"/>
    <col min="2056" max="2056" width="18.83203125" style="35" customWidth="1"/>
    <col min="2057" max="2058" width="12.83203125" style="35" customWidth="1"/>
    <col min="2059" max="2059" width="13.83203125" style="35" customWidth="1"/>
    <col min="2060" max="2304" width="9.33203125" style="35"/>
    <col min="2305" max="2305" width="60.6640625" style="35" customWidth="1"/>
    <col min="2306" max="2306" width="15.6640625" style="35" customWidth="1"/>
    <col min="2307" max="2307" width="16.33203125" style="35" customWidth="1"/>
    <col min="2308" max="2308" width="18" style="35" customWidth="1"/>
    <col min="2309" max="2311" width="16.6640625" style="35" customWidth="1"/>
    <col min="2312" max="2312" width="18.83203125" style="35" customWidth="1"/>
    <col min="2313" max="2314" width="12.83203125" style="35" customWidth="1"/>
    <col min="2315" max="2315" width="13.83203125" style="35" customWidth="1"/>
    <col min="2316" max="2560" width="9.33203125" style="35"/>
    <col min="2561" max="2561" width="60.6640625" style="35" customWidth="1"/>
    <col min="2562" max="2562" width="15.6640625" style="35" customWidth="1"/>
    <col min="2563" max="2563" width="16.33203125" style="35" customWidth="1"/>
    <col min="2564" max="2564" width="18" style="35" customWidth="1"/>
    <col min="2565" max="2567" width="16.6640625" style="35" customWidth="1"/>
    <col min="2568" max="2568" width="18.83203125" style="35" customWidth="1"/>
    <col min="2569" max="2570" width="12.83203125" style="35" customWidth="1"/>
    <col min="2571" max="2571" width="13.83203125" style="35" customWidth="1"/>
    <col min="2572" max="2816" width="9.33203125" style="35"/>
    <col min="2817" max="2817" width="60.6640625" style="35" customWidth="1"/>
    <col min="2818" max="2818" width="15.6640625" style="35" customWidth="1"/>
    <col min="2819" max="2819" width="16.33203125" style="35" customWidth="1"/>
    <col min="2820" max="2820" width="18" style="35" customWidth="1"/>
    <col min="2821" max="2823" width="16.6640625" style="35" customWidth="1"/>
    <col min="2824" max="2824" width="18.83203125" style="35" customWidth="1"/>
    <col min="2825" max="2826" width="12.83203125" style="35" customWidth="1"/>
    <col min="2827" max="2827" width="13.83203125" style="35" customWidth="1"/>
    <col min="2828" max="3072" width="9.33203125" style="35"/>
    <col min="3073" max="3073" width="60.6640625" style="35" customWidth="1"/>
    <col min="3074" max="3074" width="15.6640625" style="35" customWidth="1"/>
    <col min="3075" max="3075" width="16.33203125" style="35" customWidth="1"/>
    <col min="3076" max="3076" width="18" style="35" customWidth="1"/>
    <col min="3077" max="3079" width="16.6640625" style="35" customWidth="1"/>
    <col min="3080" max="3080" width="18.83203125" style="35" customWidth="1"/>
    <col min="3081" max="3082" width="12.83203125" style="35" customWidth="1"/>
    <col min="3083" max="3083" width="13.83203125" style="35" customWidth="1"/>
    <col min="3084" max="3328" width="9.33203125" style="35"/>
    <col min="3329" max="3329" width="60.6640625" style="35" customWidth="1"/>
    <col min="3330" max="3330" width="15.6640625" style="35" customWidth="1"/>
    <col min="3331" max="3331" width="16.33203125" style="35" customWidth="1"/>
    <col min="3332" max="3332" width="18" style="35" customWidth="1"/>
    <col min="3333" max="3335" width="16.6640625" style="35" customWidth="1"/>
    <col min="3336" max="3336" width="18.83203125" style="35" customWidth="1"/>
    <col min="3337" max="3338" width="12.83203125" style="35" customWidth="1"/>
    <col min="3339" max="3339" width="13.83203125" style="35" customWidth="1"/>
    <col min="3340" max="3584" width="9.33203125" style="35"/>
    <col min="3585" max="3585" width="60.6640625" style="35" customWidth="1"/>
    <col min="3586" max="3586" width="15.6640625" style="35" customWidth="1"/>
    <col min="3587" max="3587" width="16.33203125" style="35" customWidth="1"/>
    <col min="3588" max="3588" width="18" style="35" customWidth="1"/>
    <col min="3589" max="3591" width="16.6640625" style="35" customWidth="1"/>
    <col min="3592" max="3592" width="18.83203125" style="35" customWidth="1"/>
    <col min="3593" max="3594" width="12.83203125" style="35" customWidth="1"/>
    <col min="3595" max="3595" width="13.83203125" style="35" customWidth="1"/>
    <col min="3596" max="3840" width="9.33203125" style="35"/>
    <col min="3841" max="3841" width="60.6640625" style="35" customWidth="1"/>
    <col min="3842" max="3842" width="15.6640625" style="35" customWidth="1"/>
    <col min="3843" max="3843" width="16.33203125" style="35" customWidth="1"/>
    <col min="3844" max="3844" width="18" style="35" customWidth="1"/>
    <col min="3845" max="3847" width="16.6640625" style="35" customWidth="1"/>
    <col min="3848" max="3848" width="18.83203125" style="35" customWidth="1"/>
    <col min="3849" max="3850" width="12.83203125" style="35" customWidth="1"/>
    <col min="3851" max="3851" width="13.83203125" style="35" customWidth="1"/>
    <col min="3852" max="4096" width="9.33203125" style="35"/>
    <col min="4097" max="4097" width="60.6640625" style="35" customWidth="1"/>
    <col min="4098" max="4098" width="15.6640625" style="35" customWidth="1"/>
    <col min="4099" max="4099" width="16.33203125" style="35" customWidth="1"/>
    <col min="4100" max="4100" width="18" style="35" customWidth="1"/>
    <col min="4101" max="4103" width="16.6640625" style="35" customWidth="1"/>
    <col min="4104" max="4104" width="18.83203125" style="35" customWidth="1"/>
    <col min="4105" max="4106" width="12.83203125" style="35" customWidth="1"/>
    <col min="4107" max="4107" width="13.83203125" style="35" customWidth="1"/>
    <col min="4108" max="4352" width="9.33203125" style="35"/>
    <col min="4353" max="4353" width="60.6640625" style="35" customWidth="1"/>
    <col min="4354" max="4354" width="15.6640625" style="35" customWidth="1"/>
    <col min="4355" max="4355" width="16.33203125" style="35" customWidth="1"/>
    <col min="4356" max="4356" width="18" style="35" customWidth="1"/>
    <col min="4357" max="4359" width="16.6640625" style="35" customWidth="1"/>
    <col min="4360" max="4360" width="18.83203125" style="35" customWidth="1"/>
    <col min="4361" max="4362" width="12.83203125" style="35" customWidth="1"/>
    <col min="4363" max="4363" width="13.83203125" style="35" customWidth="1"/>
    <col min="4364" max="4608" width="9.33203125" style="35"/>
    <col min="4609" max="4609" width="60.6640625" style="35" customWidth="1"/>
    <col min="4610" max="4610" width="15.6640625" style="35" customWidth="1"/>
    <col min="4611" max="4611" width="16.33203125" style="35" customWidth="1"/>
    <col min="4612" max="4612" width="18" style="35" customWidth="1"/>
    <col min="4613" max="4615" width="16.6640625" style="35" customWidth="1"/>
    <col min="4616" max="4616" width="18.83203125" style="35" customWidth="1"/>
    <col min="4617" max="4618" width="12.83203125" style="35" customWidth="1"/>
    <col min="4619" max="4619" width="13.83203125" style="35" customWidth="1"/>
    <col min="4620" max="4864" width="9.33203125" style="35"/>
    <col min="4865" max="4865" width="60.6640625" style="35" customWidth="1"/>
    <col min="4866" max="4866" width="15.6640625" style="35" customWidth="1"/>
    <col min="4867" max="4867" width="16.33203125" style="35" customWidth="1"/>
    <col min="4868" max="4868" width="18" style="35" customWidth="1"/>
    <col min="4869" max="4871" width="16.6640625" style="35" customWidth="1"/>
    <col min="4872" max="4872" width="18.83203125" style="35" customWidth="1"/>
    <col min="4873" max="4874" width="12.83203125" style="35" customWidth="1"/>
    <col min="4875" max="4875" width="13.83203125" style="35" customWidth="1"/>
    <col min="4876" max="5120" width="9.33203125" style="35"/>
    <col min="5121" max="5121" width="60.6640625" style="35" customWidth="1"/>
    <col min="5122" max="5122" width="15.6640625" style="35" customWidth="1"/>
    <col min="5123" max="5123" width="16.33203125" style="35" customWidth="1"/>
    <col min="5124" max="5124" width="18" style="35" customWidth="1"/>
    <col min="5125" max="5127" width="16.6640625" style="35" customWidth="1"/>
    <col min="5128" max="5128" width="18.83203125" style="35" customWidth="1"/>
    <col min="5129" max="5130" width="12.83203125" style="35" customWidth="1"/>
    <col min="5131" max="5131" width="13.83203125" style="35" customWidth="1"/>
    <col min="5132" max="5376" width="9.33203125" style="35"/>
    <col min="5377" max="5377" width="60.6640625" style="35" customWidth="1"/>
    <col min="5378" max="5378" width="15.6640625" style="35" customWidth="1"/>
    <col min="5379" max="5379" width="16.33203125" style="35" customWidth="1"/>
    <col min="5380" max="5380" width="18" style="35" customWidth="1"/>
    <col min="5381" max="5383" width="16.6640625" style="35" customWidth="1"/>
    <col min="5384" max="5384" width="18.83203125" style="35" customWidth="1"/>
    <col min="5385" max="5386" width="12.83203125" style="35" customWidth="1"/>
    <col min="5387" max="5387" width="13.83203125" style="35" customWidth="1"/>
    <col min="5388" max="5632" width="9.33203125" style="35"/>
    <col min="5633" max="5633" width="60.6640625" style="35" customWidth="1"/>
    <col min="5634" max="5634" width="15.6640625" style="35" customWidth="1"/>
    <col min="5635" max="5635" width="16.33203125" style="35" customWidth="1"/>
    <col min="5636" max="5636" width="18" style="35" customWidth="1"/>
    <col min="5637" max="5639" width="16.6640625" style="35" customWidth="1"/>
    <col min="5640" max="5640" width="18.83203125" style="35" customWidth="1"/>
    <col min="5641" max="5642" width="12.83203125" style="35" customWidth="1"/>
    <col min="5643" max="5643" width="13.83203125" style="35" customWidth="1"/>
    <col min="5644" max="5888" width="9.33203125" style="35"/>
    <col min="5889" max="5889" width="60.6640625" style="35" customWidth="1"/>
    <col min="5890" max="5890" width="15.6640625" style="35" customWidth="1"/>
    <col min="5891" max="5891" width="16.33203125" style="35" customWidth="1"/>
    <col min="5892" max="5892" width="18" style="35" customWidth="1"/>
    <col min="5893" max="5895" width="16.6640625" style="35" customWidth="1"/>
    <col min="5896" max="5896" width="18.83203125" style="35" customWidth="1"/>
    <col min="5897" max="5898" width="12.83203125" style="35" customWidth="1"/>
    <col min="5899" max="5899" width="13.83203125" style="35" customWidth="1"/>
    <col min="5900" max="6144" width="9.33203125" style="35"/>
    <col min="6145" max="6145" width="60.6640625" style="35" customWidth="1"/>
    <col min="6146" max="6146" width="15.6640625" style="35" customWidth="1"/>
    <col min="6147" max="6147" width="16.33203125" style="35" customWidth="1"/>
    <col min="6148" max="6148" width="18" style="35" customWidth="1"/>
    <col min="6149" max="6151" width="16.6640625" style="35" customWidth="1"/>
    <col min="6152" max="6152" width="18.83203125" style="35" customWidth="1"/>
    <col min="6153" max="6154" width="12.83203125" style="35" customWidth="1"/>
    <col min="6155" max="6155" width="13.83203125" style="35" customWidth="1"/>
    <col min="6156" max="6400" width="9.33203125" style="35"/>
    <col min="6401" max="6401" width="60.6640625" style="35" customWidth="1"/>
    <col min="6402" max="6402" width="15.6640625" style="35" customWidth="1"/>
    <col min="6403" max="6403" width="16.33203125" style="35" customWidth="1"/>
    <col min="6404" max="6404" width="18" style="35" customWidth="1"/>
    <col min="6405" max="6407" width="16.6640625" style="35" customWidth="1"/>
    <col min="6408" max="6408" width="18.83203125" style="35" customWidth="1"/>
    <col min="6409" max="6410" width="12.83203125" style="35" customWidth="1"/>
    <col min="6411" max="6411" width="13.83203125" style="35" customWidth="1"/>
    <col min="6412" max="6656" width="9.33203125" style="35"/>
    <col min="6657" max="6657" width="60.6640625" style="35" customWidth="1"/>
    <col min="6658" max="6658" width="15.6640625" style="35" customWidth="1"/>
    <col min="6659" max="6659" width="16.33203125" style="35" customWidth="1"/>
    <col min="6660" max="6660" width="18" style="35" customWidth="1"/>
    <col min="6661" max="6663" width="16.6640625" style="35" customWidth="1"/>
    <col min="6664" max="6664" width="18.83203125" style="35" customWidth="1"/>
    <col min="6665" max="6666" width="12.83203125" style="35" customWidth="1"/>
    <col min="6667" max="6667" width="13.83203125" style="35" customWidth="1"/>
    <col min="6668" max="6912" width="9.33203125" style="35"/>
    <col min="6913" max="6913" width="60.6640625" style="35" customWidth="1"/>
    <col min="6914" max="6914" width="15.6640625" style="35" customWidth="1"/>
    <col min="6915" max="6915" width="16.33203125" style="35" customWidth="1"/>
    <col min="6916" max="6916" width="18" style="35" customWidth="1"/>
    <col min="6917" max="6919" width="16.6640625" style="35" customWidth="1"/>
    <col min="6920" max="6920" width="18.83203125" style="35" customWidth="1"/>
    <col min="6921" max="6922" width="12.83203125" style="35" customWidth="1"/>
    <col min="6923" max="6923" width="13.83203125" style="35" customWidth="1"/>
    <col min="6924" max="7168" width="9.33203125" style="35"/>
    <col min="7169" max="7169" width="60.6640625" style="35" customWidth="1"/>
    <col min="7170" max="7170" width="15.6640625" style="35" customWidth="1"/>
    <col min="7171" max="7171" width="16.33203125" style="35" customWidth="1"/>
    <col min="7172" max="7172" width="18" style="35" customWidth="1"/>
    <col min="7173" max="7175" width="16.6640625" style="35" customWidth="1"/>
    <col min="7176" max="7176" width="18.83203125" style="35" customWidth="1"/>
    <col min="7177" max="7178" width="12.83203125" style="35" customWidth="1"/>
    <col min="7179" max="7179" width="13.83203125" style="35" customWidth="1"/>
    <col min="7180" max="7424" width="9.33203125" style="35"/>
    <col min="7425" max="7425" width="60.6640625" style="35" customWidth="1"/>
    <col min="7426" max="7426" width="15.6640625" style="35" customWidth="1"/>
    <col min="7427" max="7427" width="16.33203125" style="35" customWidth="1"/>
    <col min="7428" max="7428" width="18" style="35" customWidth="1"/>
    <col min="7429" max="7431" width="16.6640625" style="35" customWidth="1"/>
    <col min="7432" max="7432" width="18.83203125" style="35" customWidth="1"/>
    <col min="7433" max="7434" width="12.83203125" style="35" customWidth="1"/>
    <col min="7435" max="7435" width="13.83203125" style="35" customWidth="1"/>
    <col min="7436" max="7680" width="9.33203125" style="35"/>
    <col min="7681" max="7681" width="60.6640625" style="35" customWidth="1"/>
    <col min="7682" max="7682" width="15.6640625" style="35" customWidth="1"/>
    <col min="7683" max="7683" width="16.33203125" style="35" customWidth="1"/>
    <col min="7684" max="7684" width="18" style="35" customWidth="1"/>
    <col min="7685" max="7687" width="16.6640625" style="35" customWidth="1"/>
    <col min="7688" max="7688" width="18.83203125" style="35" customWidth="1"/>
    <col min="7689" max="7690" width="12.83203125" style="35" customWidth="1"/>
    <col min="7691" max="7691" width="13.83203125" style="35" customWidth="1"/>
    <col min="7692" max="7936" width="9.33203125" style="35"/>
    <col min="7937" max="7937" width="60.6640625" style="35" customWidth="1"/>
    <col min="7938" max="7938" width="15.6640625" style="35" customWidth="1"/>
    <col min="7939" max="7939" width="16.33203125" style="35" customWidth="1"/>
    <col min="7940" max="7940" width="18" style="35" customWidth="1"/>
    <col min="7941" max="7943" width="16.6640625" style="35" customWidth="1"/>
    <col min="7944" max="7944" width="18.83203125" style="35" customWidth="1"/>
    <col min="7945" max="7946" width="12.83203125" style="35" customWidth="1"/>
    <col min="7947" max="7947" width="13.83203125" style="35" customWidth="1"/>
    <col min="7948" max="8192" width="9.33203125" style="35"/>
    <col min="8193" max="8193" width="60.6640625" style="35" customWidth="1"/>
    <col min="8194" max="8194" width="15.6640625" style="35" customWidth="1"/>
    <col min="8195" max="8195" width="16.33203125" style="35" customWidth="1"/>
    <col min="8196" max="8196" width="18" style="35" customWidth="1"/>
    <col min="8197" max="8199" width="16.6640625" style="35" customWidth="1"/>
    <col min="8200" max="8200" width="18.83203125" style="35" customWidth="1"/>
    <col min="8201" max="8202" width="12.83203125" style="35" customWidth="1"/>
    <col min="8203" max="8203" width="13.83203125" style="35" customWidth="1"/>
    <col min="8204" max="8448" width="9.33203125" style="35"/>
    <col min="8449" max="8449" width="60.6640625" style="35" customWidth="1"/>
    <col min="8450" max="8450" width="15.6640625" style="35" customWidth="1"/>
    <col min="8451" max="8451" width="16.33203125" style="35" customWidth="1"/>
    <col min="8452" max="8452" width="18" style="35" customWidth="1"/>
    <col min="8453" max="8455" width="16.6640625" style="35" customWidth="1"/>
    <col min="8456" max="8456" width="18.83203125" style="35" customWidth="1"/>
    <col min="8457" max="8458" width="12.83203125" style="35" customWidth="1"/>
    <col min="8459" max="8459" width="13.83203125" style="35" customWidth="1"/>
    <col min="8460" max="8704" width="9.33203125" style="35"/>
    <col min="8705" max="8705" width="60.6640625" style="35" customWidth="1"/>
    <col min="8706" max="8706" width="15.6640625" style="35" customWidth="1"/>
    <col min="8707" max="8707" width="16.33203125" style="35" customWidth="1"/>
    <col min="8708" max="8708" width="18" style="35" customWidth="1"/>
    <col min="8709" max="8711" width="16.6640625" style="35" customWidth="1"/>
    <col min="8712" max="8712" width="18.83203125" style="35" customWidth="1"/>
    <col min="8713" max="8714" width="12.83203125" style="35" customWidth="1"/>
    <col min="8715" max="8715" width="13.83203125" style="35" customWidth="1"/>
    <col min="8716" max="8960" width="9.33203125" style="35"/>
    <col min="8961" max="8961" width="60.6640625" style="35" customWidth="1"/>
    <col min="8962" max="8962" width="15.6640625" style="35" customWidth="1"/>
    <col min="8963" max="8963" width="16.33203125" style="35" customWidth="1"/>
    <col min="8964" max="8964" width="18" style="35" customWidth="1"/>
    <col min="8965" max="8967" width="16.6640625" style="35" customWidth="1"/>
    <col min="8968" max="8968" width="18.83203125" style="35" customWidth="1"/>
    <col min="8969" max="8970" width="12.83203125" style="35" customWidth="1"/>
    <col min="8971" max="8971" width="13.83203125" style="35" customWidth="1"/>
    <col min="8972" max="9216" width="9.33203125" style="35"/>
    <col min="9217" max="9217" width="60.6640625" style="35" customWidth="1"/>
    <col min="9218" max="9218" width="15.6640625" style="35" customWidth="1"/>
    <col min="9219" max="9219" width="16.33203125" style="35" customWidth="1"/>
    <col min="9220" max="9220" width="18" style="35" customWidth="1"/>
    <col min="9221" max="9223" width="16.6640625" style="35" customWidth="1"/>
    <col min="9224" max="9224" width="18.83203125" style="35" customWidth="1"/>
    <col min="9225" max="9226" width="12.83203125" style="35" customWidth="1"/>
    <col min="9227" max="9227" width="13.83203125" style="35" customWidth="1"/>
    <col min="9228" max="9472" width="9.33203125" style="35"/>
    <col min="9473" max="9473" width="60.6640625" style="35" customWidth="1"/>
    <col min="9474" max="9474" width="15.6640625" style="35" customWidth="1"/>
    <col min="9475" max="9475" width="16.33203125" style="35" customWidth="1"/>
    <col min="9476" max="9476" width="18" style="35" customWidth="1"/>
    <col min="9477" max="9479" width="16.6640625" style="35" customWidth="1"/>
    <col min="9480" max="9480" width="18.83203125" style="35" customWidth="1"/>
    <col min="9481" max="9482" width="12.83203125" style="35" customWidth="1"/>
    <col min="9483" max="9483" width="13.83203125" style="35" customWidth="1"/>
    <col min="9484" max="9728" width="9.33203125" style="35"/>
    <col min="9729" max="9729" width="60.6640625" style="35" customWidth="1"/>
    <col min="9730" max="9730" width="15.6640625" style="35" customWidth="1"/>
    <col min="9731" max="9731" width="16.33203125" style="35" customWidth="1"/>
    <col min="9732" max="9732" width="18" style="35" customWidth="1"/>
    <col min="9733" max="9735" width="16.6640625" style="35" customWidth="1"/>
    <col min="9736" max="9736" width="18.83203125" style="35" customWidth="1"/>
    <col min="9737" max="9738" width="12.83203125" style="35" customWidth="1"/>
    <col min="9739" max="9739" width="13.83203125" style="35" customWidth="1"/>
    <col min="9740" max="9984" width="9.33203125" style="35"/>
    <col min="9985" max="9985" width="60.6640625" style="35" customWidth="1"/>
    <col min="9986" max="9986" width="15.6640625" style="35" customWidth="1"/>
    <col min="9987" max="9987" width="16.33203125" style="35" customWidth="1"/>
    <col min="9988" max="9988" width="18" style="35" customWidth="1"/>
    <col min="9989" max="9991" width="16.6640625" style="35" customWidth="1"/>
    <col min="9992" max="9992" width="18.83203125" style="35" customWidth="1"/>
    <col min="9993" max="9994" width="12.83203125" style="35" customWidth="1"/>
    <col min="9995" max="9995" width="13.83203125" style="35" customWidth="1"/>
    <col min="9996" max="10240" width="9.33203125" style="35"/>
    <col min="10241" max="10241" width="60.6640625" style="35" customWidth="1"/>
    <col min="10242" max="10242" width="15.6640625" style="35" customWidth="1"/>
    <col min="10243" max="10243" width="16.33203125" style="35" customWidth="1"/>
    <col min="10244" max="10244" width="18" style="35" customWidth="1"/>
    <col min="10245" max="10247" width="16.6640625" style="35" customWidth="1"/>
    <col min="10248" max="10248" width="18.83203125" style="35" customWidth="1"/>
    <col min="10249" max="10250" width="12.83203125" style="35" customWidth="1"/>
    <col min="10251" max="10251" width="13.83203125" style="35" customWidth="1"/>
    <col min="10252" max="10496" width="9.33203125" style="35"/>
    <col min="10497" max="10497" width="60.6640625" style="35" customWidth="1"/>
    <col min="10498" max="10498" width="15.6640625" style="35" customWidth="1"/>
    <col min="10499" max="10499" width="16.33203125" style="35" customWidth="1"/>
    <col min="10500" max="10500" width="18" style="35" customWidth="1"/>
    <col min="10501" max="10503" width="16.6640625" style="35" customWidth="1"/>
    <col min="10504" max="10504" width="18.83203125" style="35" customWidth="1"/>
    <col min="10505" max="10506" width="12.83203125" style="35" customWidth="1"/>
    <col min="10507" max="10507" width="13.83203125" style="35" customWidth="1"/>
    <col min="10508" max="10752" width="9.33203125" style="35"/>
    <col min="10753" max="10753" width="60.6640625" style="35" customWidth="1"/>
    <col min="10754" max="10754" width="15.6640625" style="35" customWidth="1"/>
    <col min="10755" max="10755" width="16.33203125" style="35" customWidth="1"/>
    <col min="10756" max="10756" width="18" style="35" customWidth="1"/>
    <col min="10757" max="10759" width="16.6640625" style="35" customWidth="1"/>
    <col min="10760" max="10760" width="18.83203125" style="35" customWidth="1"/>
    <col min="10761" max="10762" width="12.83203125" style="35" customWidth="1"/>
    <col min="10763" max="10763" width="13.83203125" style="35" customWidth="1"/>
    <col min="10764" max="11008" width="9.33203125" style="35"/>
    <col min="11009" max="11009" width="60.6640625" style="35" customWidth="1"/>
    <col min="11010" max="11010" width="15.6640625" style="35" customWidth="1"/>
    <col min="11011" max="11011" width="16.33203125" style="35" customWidth="1"/>
    <col min="11012" max="11012" width="18" style="35" customWidth="1"/>
    <col min="11013" max="11015" width="16.6640625" style="35" customWidth="1"/>
    <col min="11016" max="11016" width="18.83203125" style="35" customWidth="1"/>
    <col min="11017" max="11018" width="12.83203125" style="35" customWidth="1"/>
    <col min="11019" max="11019" width="13.83203125" style="35" customWidth="1"/>
    <col min="11020" max="11264" width="9.33203125" style="35"/>
    <col min="11265" max="11265" width="60.6640625" style="35" customWidth="1"/>
    <col min="11266" max="11266" width="15.6640625" style="35" customWidth="1"/>
    <col min="11267" max="11267" width="16.33203125" style="35" customWidth="1"/>
    <col min="11268" max="11268" width="18" style="35" customWidth="1"/>
    <col min="11269" max="11271" width="16.6640625" style="35" customWidth="1"/>
    <col min="11272" max="11272" width="18.83203125" style="35" customWidth="1"/>
    <col min="11273" max="11274" width="12.83203125" style="35" customWidth="1"/>
    <col min="11275" max="11275" width="13.83203125" style="35" customWidth="1"/>
    <col min="11276" max="11520" width="9.33203125" style="35"/>
    <col min="11521" max="11521" width="60.6640625" style="35" customWidth="1"/>
    <col min="11522" max="11522" width="15.6640625" style="35" customWidth="1"/>
    <col min="11523" max="11523" width="16.33203125" style="35" customWidth="1"/>
    <col min="11524" max="11524" width="18" style="35" customWidth="1"/>
    <col min="11525" max="11527" width="16.6640625" style="35" customWidth="1"/>
    <col min="11528" max="11528" width="18.83203125" style="35" customWidth="1"/>
    <col min="11529" max="11530" width="12.83203125" style="35" customWidth="1"/>
    <col min="11531" max="11531" width="13.83203125" style="35" customWidth="1"/>
    <col min="11532" max="11776" width="9.33203125" style="35"/>
    <col min="11777" max="11777" width="60.6640625" style="35" customWidth="1"/>
    <col min="11778" max="11778" width="15.6640625" style="35" customWidth="1"/>
    <col min="11779" max="11779" width="16.33203125" style="35" customWidth="1"/>
    <col min="11780" max="11780" width="18" style="35" customWidth="1"/>
    <col min="11781" max="11783" width="16.6640625" style="35" customWidth="1"/>
    <col min="11784" max="11784" width="18.83203125" style="35" customWidth="1"/>
    <col min="11785" max="11786" width="12.83203125" style="35" customWidth="1"/>
    <col min="11787" max="11787" width="13.83203125" style="35" customWidth="1"/>
    <col min="11788" max="12032" width="9.33203125" style="35"/>
    <col min="12033" max="12033" width="60.6640625" style="35" customWidth="1"/>
    <col min="12034" max="12034" width="15.6640625" style="35" customWidth="1"/>
    <col min="12035" max="12035" width="16.33203125" style="35" customWidth="1"/>
    <col min="12036" max="12036" width="18" style="35" customWidth="1"/>
    <col min="12037" max="12039" width="16.6640625" style="35" customWidth="1"/>
    <col min="12040" max="12040" width="18.83203125" style="35" customWidth="1"/>
    <col min="12041" max="12042" width="12.83203125" style="35" customWidth="1"/>
    <col min="12043" max="12043" width="13.83203125" style="35" customWidth="1"/>
    <col min="12044" max="12288" width="9.33203125" style="35"/>
    <col min="12289" max="12289" width="60.6640625" style="35" customWidth="1"/>
    <col min="12290" max="12290" width="15.6640625" style="35" customWidth="1"/>
    <col min="12291" max="12291" width="16.33203125" style="35" customWidth="1"/>
    <col min="12292" max="12292" width="18" style="35" customWidth="1"/>
    <col min="12293" max="12295" width="16.6640625" style="35" customWidth="1"/>
    <col min="12296" max="12296" width="18.83203125" style="35" customWidth="1"/>
    <col min="12297" max="12298" width="12.83203125" style="35" customWidth="1"/>
    <col min="12299" max="12299" width="13.83203125" style="35" customWidth="1"/>
    <col min="12300" max="12544" width="9.33203125" style="35"/>
    <col min="12545" max="12545" width="60.6640625" style="35" customWidth="1"/>
    <col min="12546" max="12546" width="15.6640625" style="35" customWidth="1"/>
    <col min="12547" max="12547" width="16.33203125" style="35" customWidth="1"/>
    <col min="12548" max="12548" width="18" style="35" customWidth="1"/>
    <col min="12549" max="12551" width="16.6640625" style="35" customWidth="1"/>
    <col min="12552" max="12552" width="18.83203125" style="35" customWidth="1"/>
    <col min="12553" max="12554" width="12.83203125" style="35" customWidth="1"/>
    <col min="12555" max="12555" width="13.83203125" style="35" customWidth="1"/>
    <col min="12556" max="12800" width="9.33203125" style="35"/>
    <col min="12801" max="12801" width="60.6640625" style="35" customWidth="1"/>
    <col min="12802" max="12802" width="15.6640625" style="35" customWidth="1"/>
    <col min="12803" max="12803" width="16.33203125" style="35" customWidth="1"/>
    <col min="12804" max="12804" width="18" style="35" customWidth="1"/>
    <col min="12805" max="12807" width="16.6640625" style="35" customWidth="1"/>
    <col min="12808" max="12808" width="18.83203125" style="35" customWidth="1"/>
    <col min="12809" max="12810" width="12.83203125" style="35" customWidth="1"/>
    <col min="12811" max="12811" width="13.83203125" style="35" customWidth="1"/>
    <col min="12812" max="13056" width="9.33203125" style="35"/>
    <col min="13057" max="13057" width="60.6640625" style="35" customWidth="1"/>
    <col min="13058" max="13058" width="15.6640625" style="35" customWidth="1"/>
    <col min="13059" max="13059" width="16.33203125" style="35" customWidth="1"/>
    <col min="13060" max="13060" width="18" style="35" customWidth="1"/>
    <col min="13061" max="13063" width="16.6640625" style="35" customWidth="1"/>
    <col min="13064" max="13064" width="18.83203125" style="35" customWidth="1"/>
    <col min="13065" max="13066" width="12.83203125" style="35" customWidth="1"/>
    <col min="13067" max="13067" width="13.83203125" style="35" customWidth="1"/>
    <col min="13068" max="13312" width="9.33203125" style="35"/>
    <col min="13313" max="13313" width="60.6640625" style="35" customWidth="1"/>
    <col min="13314" max="13314" width="15.6640625" style="35" customWidth="1"/>
    <col min="13315" max="13315" width="16.33203125" style="35" customWidth="1"/>
    <col min="13316" max="13316" width="18" style="35" customWidth="1"/>
    <col min="13317" max="13319" width="16.6640625" style="35" customWidth="1"/>
    <col min="13320" max="13320" width="18.83203125" style="35" customWidth="1"/>
    <col min="13321" max="13322" width="12.83203125" style="35" customWidth="1"/>
    <col min="13323" max="13323" width="13.83203125" style="35" customWidth="1"/>
    <col min="13324" max="13568" width="9.33203125" style="35"/>
    <col min="13569" max="13569" width="60.6640625" style="35" customWidth="1"/>
    <col min="13570" max="13570" width="15.6640625" style="35" customWidth="1"/>
    <col min="13571" max="13571" width="16.33203125" style="35" customWidth="1"/>
    <col min="13572" max="13572" width="18" style="35" customWidth="1"/>
    <col min="13573" max="13575" width="16.6640625" style="35" customWidth="1"/>
    <col min="13576" max="13576" width="18.83203125" style="35" customWidth="1"/>
    <col min="13577" max="13578" width="12.83203125" style="35" customWidth="1"/>
    <col min="13579" max="13579" width="13.83203125" style="35" customWidth="1"/>
    <col min="13580" max="13824" width="9.33203125" style="35"/>
    <col min="13825" max="13825" width="60.6640625" style="35" customWidth="1"/>
    <col min="13826" max="13826" width="15.6640625" style="35" customWidth="1"/>
    <col min="13827" max="13827" width="16.33203125" style="35" customWidth="1"/>
    <col min="13828" max="13828" width="18" style="35" customWidth="1"/>
    <col min="13829" max="13831" width="16.6640625" style="35" customWidth="1"/>
    <col min="13832" max="13832" width="18.83203125" style="35" customWidth="1"/>
    <col min="13833" max="13834" width="12.83203125" style="35" customWidth="1"/>
    <col min="13835" max="13835" width="13.83203125" style="35" customWidth="1"/>
    <col min="13836" max="14080" width="9.33203125" style="35"/>
    <col min="14081" max="14081" width="60.6640625" style="35" customWidth="1"/>
    <col min="14082" max="14082" width="15.6640625" style="35" customWidth="1"/>
    <col min="14083" max="14083" width="16.33203125" style="35" customWidth="1"/>
    <col min="14084" max="14084" width="18" style="35" customWidth="1"/>
    <col min="14085" max="14087" width="16.6640625" style="35" customWidth="1"/>
    <col min="14088" max="14088" width="18.83203125" style="35" customWidth="1"/>
    <col min="14089" max="14090" width="12.83203125" style="35" customWidth="1"/>
    <col min="14091" max="14091" width="13.83203125" style="35" customWidth="1"/>
    <col min="14092" max="14336" width="9.33203125" style="35"/>
    <col min="14337" max="14337" width="60.6640625" style="35" customWidth="1"/>
    <col min="14338" max="14338" width="15.6640625" style="35" customWidth="1"/>
    <col min="14339" max="14339" width="16.33203125" style="35" customWidth="1"/>
    <col min="14340" max="14340" width="18" style="35" customWidth="1"/>
    <col min="14341" max="14343" width="16.6640625" style="35" customWidth="1"/>
    <col min="14344" max="14344" width="18.83203125" style="35" customWidth="1"/>
    <col min="14345" max="14346" width="12.83203125" style="35" customWidth="1"/>
    <col min="14347" max="14347" width="13.83203125" style="35" customWidth="1"/>
    <col min="14348" max="14592" width="9.33203125" style="35"/>
    <col min="14593" max="14593" width="60.6640625" style="35" customWidth="1"/>
    <col min="14594" max="14594" width="15.6640625" style="35" customWidth="1"/>
    <col min="14595" max="14595" width="16.33203125" style="35" customWidth="1"/>
    <col min="14596" max="14596" width="18" style="35" customWidth="1"/>
    <col min="14597" max="14599" width="16.6640625" style="35" customWidth="1"/>
    <col min="14600" max="14600" width="18.83203125" style="35" customWidth="1"/>
    <col min="14601" max="14602" width="12.83203125" style="35" customWidth="1"/>
    <col min="14603" max="14603" width="13.83203125" style="35" customWidth="1"/>
    <col min="14604" max="14848" width="9.33203125" style="35"/>
    <col min="14849" max="14849" width="60.6640625" style="35" customWidth="1"/>
    <col min="14850" max="14850" width="15.6640625" style="35" customWidth="1"/>
    <col min="14851" max="14851" width="16.33203125" style="35" customWidth="1"/>
    <col min="14852" max="14852" width="18" style="35" customWidth="1"/>
    <col min="14853" max="14855" width="16.6640625" style="35" customWidth="1"/>
    <col min="14856" max="14856" width="18.83203125" style="35" customWidth="1"/>
    <col min="14857" max="14858" width="12.83203125" style="35" customWidth="1"/>
    <col min="14859" max="14859" width="13.83203125" style="35" customWidth="1"/>
    <col min="14860" max="15104" width="9.33203125" style="35"/>
    <col min="15105" max="15105" width="60.6640625" style="35" customWidth="1"/>
    <col min="15106" max="15106" width="15.6640625" style="35" customWidth="1"/>
    <col min="15107" max="15107" width="16.33203125" style="35" customWidth="1"/>
    <col min="15108" max="15108" width="18" style="35" customWidth="1"/>
    <col min="15109" max="15111" width="16.6640625" style="35" customWidth="1"/>
    <col min="15112" max="15112" width="18.83203125" style="35" customWidth="1"/>
    <col min="15113" max="15114" width="12.83203125" style="35" customWidth="1"/>
    <col min="15115" max="15115" width="13.83203125" style="35" customWidth="1"/>
    <col min="15116" max="15360" width="9.33203125" style="35"/>
    <col min="15361" max="15361" width="60.6640625" style="35" customWidth="1"/>
    <col min="15362" max="15362" width="15.6640625" style="35" customWidth="1"/>
    <col min="15363" max="15363" width="16.33203125" style="35" customWidth="1"/>
    <col min="15364" max="15364" width="18" style="35" customWidth="1"/>
    <col min="15365" max="15367" width="16.6640625" style="35" customWidth="1"/>
    <col min="15368" max="15368" width="18.83203125" style="35" customWidth="1"/>
    <col min="15369" max="15370" width="12.83203125" style="35" customWidth="1"/>
    <col min="15371" max="15371" width="13.83203125" style="35" customWidth="1"/>
    <col min="15372" max="15616" width="9.33203125" style="35"/>
    <col min="15617" max="15617" width="60.6640625" style="35" customWidth="1"/>
    <col min="15618" max="15618" width="15.6640625" style="35" customWidth="1"/>
    <col min="15619" max="15619" width="16.33203125" style="35" customWidth="1"/>
    <col min="15620" max="15620" width="18" style="35" customWidth="1"/>
    <col min="15621" max="15623" width="16.6640625" style="35" customWidth="1"/>
    <col min="15624" max="15624" width="18.83203125" style="35" customWidth="1"/>
    <col min="15625" max="15626" width="12.83203125" style="35" customWidth="1"/>
    <col min="15627" max="15627" width="13.83203125" style="35" customWidth="1"/>
    <col min="15628" max="15872" width="9.33203125" style="35"/>
    <col min="15873" max="15873" width="60.6640625" style="35" customWidth="1"/>
    <col min="15874" max="15874" width="15.6640625" style="35" customWidth="1"/>
    <col min="15875" max="15875" width="16.33203125" style="35" customWidth="1"/>
    <col min="15876" max="15876" width="18" style="35" customWidth="1"/>
    <col min="15877" max="15879" width="16.6640625" style="35" customWidth="1"/>
    <col min="15880" max="15880" width="18.83203125" style="35" customWidth="1"/>
    <col min="15881" max="15882" width="12.83203125" style="35" customWidth="1"/>
    <col min="15883" max="15883" width="13.83203125" style="35" customWidth="1"/>
    <col min="15884" max="16128" width="9.33203125" style="35"/>
    <col min="16129" max="16129" width="60.6640625" style="35" customWidth="1"/>
    <col min="16130" max="16130" width="15.6640625" style="35" customWidth="1"/>
    <col min="16131" max="16131" width="16.33203125" style="35" customWidth="1"/>
    <col min="16132" max="16132" width="18" style="35" customWidth="1"/>
    <col min="16133" max="16135" width="16.6640625" style="35" customWidth="1"/>
    <col min="16136" max="16136" width="18.83203125" style="35" customWidth="1"/>
    <col min="16137" max="16138" width="12.83203125" style="35" customWidth="1"/>
    <col min="16139" max="16139" width="13.83203125" style="35" customWidth="1"/>
    <col min="16140" max="16384" width="9.33203125" style="35"/>
  </cols>
  <sheetData>
    <row r="1" spans="1:8" ht="24.75" customHeight="1">
      <c r="A1" s="489" t="s">
        <v>1</v>
      </c>
      <c r="B1" s="489"/>
      <c r="C1" s="489"/>
      <c r="D1" s="489"/>
      <c r="E1" s="489"/>
      <c r="F1" s="489"/>
      <c r="G1" s="489"/>
      <c r="H1" s="489"/>
    </row>
    <row r="2" spans="1:8" ht="23.25" customHeight="1" thickBot="1">
      <c r="A2" s="92"/>
      <c r="B2" s="49"/>
      <c r="C2" s="49"/>
      <c r="D2" s="49"/>
      <c r="E2" s="49"/>
      <c r="F2" s="49"/>
      <c r="G2" s="49"/>
      <c r="H2" s="44" t="s">
        <v>49</v>
      </c>
    </row>
    <row r="3" spans="1:8" s="37" customFormat="1" ht="48.75" customHeight="1" thickBot="1">
      <c r="A3" s="93" t="s">
        <v>56</v>
      </c>
      <c r="B3" s="94" t="s">
        <v>54</v>
      </c>
      <c r="C3" s="94" t="s">
        <v>55</v>
      </c>
      <c r="D3" s="94" t="str">
        <f>+'[1]6.sz.mell.'!D3</f>
        <v>Felhasználás   2014. XII. 31-ig</v>
      </c>
      <c r="E3" s="94" t="str">
        <f>+'[1]6.sz.mell.'!E3</f>
        <v>2015. évi előirányzat</v>
      </c>
      <c r="F3" s="310" t="s">
        <v>577</v>
      </c>
      <c r="G3" s="310" t="s">
        <v>578</v>
      </c>
      <c r="H3" s="45" t="s">
        <v>432</v>
      </c>
    </row>
    <row r="4" spans="1:8" s="49" customFormat="1" ht="15" customHeight="1" thickBot="1">
      <c r="A4" s="297" t="s">
        <v>399</v>
      </c>
      <c r="B4" s="298" t="s">
        <v>400</v>
      </c>
      <c r="C4" s="298" t="s">
        <v>401</v>
      </c>
      <c r="D4" s="298" t="s">
        <v>403</v>
      </c>
      <c r="E4" s="298" t="s">
        <v>402</v>
      </c>
      <c r="F4" s="318" t="s">
        <v>404</v>
      </c>
      <c r="G4" s="318" t="s">
        <v>406</v>
      </c>
      <c r="H4" s="48" t="s">
        <v>404</v>
      </c>
    </row>
    <row r="5" spans="1:8" ht="15.95" customHeight="1">
      <c r="A5" s="56"/>
      <c r="B5" s="57"/>
      <c r="C5" s="280"/>
      <c r="D5" s="57"/>
      <c r="E5" s="57"/>
      <c r="F5" s="461"/>
      <c r="G5" s="461"/>
      <c r="H5" s="58">
        <f t="shared" ref="H5:H23" si="0">B5-D5-E5</f>
        <v>0</v>
      </c>
    </row>
    <row r="6" spans="1:8" ht="15.95" customHeight="1">
      <c r="A6" s="56"/>
      <c r="B6" s="57"/>
      <c r="C6" s="280"/>
      <c r="D6" s="57"/>
      <c r="E6" s="57"/>
      <c r="F6" s="319"/>
      <c r="G6" s="319"/>
      <c r="H6" s="58">
        <f t="shared" si="0"/>
        <v>0</v>
      </c>
    </row>
    <row r="7" spans="1:8" ht="15.95" customHeight="1">
      <c r="A7" s="56"/>
      <c r="B7" s="57"/>
      <c r="C7" s="280"/>
      <c r="D7" s="57"/>
      <c r="E7" s="57"/>
      <c r="F7" s="461"/>
      <c r="G7" s="461"/>
      <c r="H7" s="58">
        <f t="shared" si="0"/>
        <v>0</v>
      </c>
    </row>
    <row r="8" spans="1:8" ht="15.95" customHeight="1">
      <c r="A8" s="56"/>
      <c r="B8" s="57"/>
      <c r="C8" s="280"/>
      <c r="D8" s="57"/>
      <c r="E8" s="57"/>
      <c r="F8" s="319"/>
      <c r="G8" s="319"/>
      <c r="H8" s="58">
        <f t="shared" si="0"/>
        <v>0</v>
      </c>
    </row>
    <row r="9" spans="1:8" ht="15.95" customHeight="1">
      <c r="A9" s="56"/>
      <c r="B9" s="57"/>
      <c r="C9" s="280"/>
      <c r="D9" s="57"/>
      <c r="E9" s="57"/>
      <c r="F9" s="319"/>
      <c r="G9" s="319"/>
      <c r="H9" s="58">
        <f t="shared" si="0"/>
        <v>0</v>
      </c>
    </row>
    <row r="10" spans="1:8" ht="15.95" customHeight="1">
      <c r="A10" s="56"/>
      <c r="B10" s="57"/>
      <c r="C10" s="280"/>
      <c r="D10" s="57"/>
      <c r="E10" s="57"/>
      <c r="F10" s="319"/>
      <c r="G10" s="319"/>
      <c r="H10" s="58">
        <f t="shared" si="0"/>
        <v>0</v>
      </c>
    </row>
    <row r="11" spans="1:8" ht="15.95" customHeight="1">
      <c r="A11" s="56"/>
      <c r="B11" s="57"/>
      <c r="C11" s="280"/>
      <c r="D11" s="57"/>
      <c r="E11" s="57"/>
      <c r="F11" s="461"/>
      <c r="G11" s="461"/>
      <c r="H11" s="58">
        <f t="shared" si="0"/>
        <v>0</v>
      </c>
    </row>
    <row r="12" spans="1:8" ht="15.95" customHeight="1">
      <c r="A12" s="56"/>
      <c r="B12" s="57"/>
      <c r="C12" s="280"/>
      <c r="D12" s="57"/>
      <c r="E12" s="57"/>
      <c r="F12" s="319"/>
      <c r="G12" s="319"/>
      <c r="H12" s="58">
        <f t="shared" si="0"/>
        <v>0</v>
      </c>
    </row>
    <row r="13" spans="1:8" ht="15.95" customHeight="1">
      <c r="A13" s="56"/>
      <c r="B13" s="57"/>
      <c r="C13" s="280"/>
      <c r="D13" s="57"/>
      <c r="E13" s="57"/>
      <c r="F13" s="319"/>
      <c r="G13" s="319"/>
      <c r="H13" s="58">
        <f t="shared" si="0"/>
        <v>0</v>
      </c>
    </row>
    <row r="14" spans="1:8" ht="15.95" customHeight="1">
      <c r="A14" s="56"/>
      <c r="B14" s="57"/>
      <c r="C14" s="280"/>
      <c r="D14" s="57"/>
      <c r="E14" s="57"/>
      <c r="F14" s="319"/>
      <c r="G14" s="319"/>
      <c r="H14" s="58">
        <f t="shared" si="0"/>
        <v>0</v>
      </c>
    </row>
    <row r="15" spans="1:8" ht="15.95" customHeight="1">
      <c r="A15" s="56"/>
      <c r="B15" s="57"/>
      <c r="C15" s="280"/>
      <c r="D15" s="57"/>
      <c r="E15" s="57"/>
      <c r="F15" s="319"/>
      <c r="G15" s="319"/>
      <c r="H15" s="58">
        <f t="shared" si="0"/>
        <v>0</v>
      </c>
    </row>
    <row r="16" spans="1:8" ht="15.95" customHeight="1">
      <c r="A16" s="322"/>
      <c r="B16" s="57"/>
      <c r="C16" s="280"/>
      <c r="D16" s="57"/>
      <c r="E16" s="57"/>
      <c r="F16" s="319"/>
      <c r="G16" s="319"/>
      <c r="H16" s="58">
        <f t="shared" si="0"/>
        <v>0</v>
      </c>
    </row>
    <row r="17" spans="1:8" ht="15.95" customHeight="1">
      <c r="A17" s="56"/>
      <c r="B17" s="57"/>
      <c r="C17" s="280"/>
      <c r="D17" s="57"/>
      <c r="E17" s="57"/>
      <c r="F17" s="319"/>
      <c r="G17" s="319"/>
      <c r="H17" s="58">
        <f t="shared" si="0"/>
        <v>0</v>
      </c>
    </row>
    <row r="18" spans="1:8" ht="15.95" customHeight="1">
      <c r="A18" s="56"/>
      <c r="B18" s="57"/>
      <c r="C18" s="280"/>
      <c r="D18" s="57"/>
      <c r="E18" s="57"/>
      <c r="F18" s="319"/>
      <c r="G18" s="319"/>
      <c r="H18" s="58">
        <f t="shared" si="0"/>
        <v>0</v>
      </c>
    </row>
    <row r="19" spans="1:8" ht="15.95" customHeight="1">
      <c r="A19" s="56"/>
      <c r="B19" s="57"/>
      <c r="C19" s="280"/>
      <c r="D19" s="57"/>
      <c r="E19" s="57"/>
      <c r="F19" s="319"/>
      <c r="G19" s="319"/>
      <c r="H19" s="58">
        <f t="shared" si="0"/>
        <v>0</v>
      </c>
    </row>
    <row r="20" spans="1:8" ht="15.95" customHeight="1">
      <c r="A20" s="56"/>
      <c r="B20" s="57"/>
      <c r="C20" s="280"/>
      <c r="D20" s="57"/>
      <c r="E20" s="57"/>
      <c r="F20" s="319"/>
      <c r="G20" s="319"/>
      <c r="H20" s="58">
        <f t="shared" si="0"/>
        <v>0</v>
      </c>
    </row>
    <row r="21" spans="1:8" ht="15.95" customHeight="1">
      <c r="A21" s="56"/>
      <c r="B21" s="57"/>
      <c r="C21" s="280"/>
      <c r="D21" s="57"/>
      <c r="E21" s="57"/>
      <c r="F21" s="319"/>
      <c r="G21" s="319"/>
      <c r="H21" s="58">
        <f t="shared" si="0"/>
        <v>0</v>
      </c>
    </row>
    <row r="22" spans="1:8" ht="15.95" customHeight="1">
      <c r="A22" s="56"/>
      <c r="B22" s="57"/>
      <c r="C22" s="280"/>
      <c r="D22" s="57"/>
      <c r="E22" s="57"/>
      <c r="F22" s="319"/>
      <c r="G22" s="319"/>
      <c r="H22" s="58">
        <f t="shared" si="0"/>
        <v>0</v>
      </c>
    </row>
    <row r="23" spans="1:8" ht="15.95" customHeight="1" thickBot="1">
      <c r="A23" s="59"/>
      <c r="B23" s="60"/>
      <c r="C23" s="281"/>
      <c r="D23" s="60"/>
      <c r="E23" s="60"/>
      <c r="F23" s="320"/>
      <c r="G23" s="320"/>
      <c r="H23" s="61">
        <f t="shared" si="0"/>
        <v>0</v>
      </c>
    </row>
    <row r="24" spans="1:8" s="55" customFormat="1" ht="18" customHeight="1" thickBot="1">
      <c r="A24" s="95" t="s">
        <v>52</v>
      </c>
      <c r="B24" s="96">
        <f>SUM(B5:B23)</f>
        <v>0</v>
      </c>
      <c r="C24" s="79"/>
      <c r="D24" s="96">
        <f>SUM(D5:D23)</f>
        <v>0</v>
      </c>
      <c r="E24" s="96">
        <f>SUM(E5:E23)</f>
        <v>0</v>
      </c>
      <c r="F24" s="321">
        <f>F5+F6+F7+F8+F9+F10+F11+F12+F13+F14+F15+F16+F17+F18+F19+F21+F20+F22+F23</f>
        <v>0</v>
      </c>
      <c r="G24" s="321">
        <f>G5+G6+G7+G8+G9+G10+G11+G12+G13+G14+G15+G16+G17+G18+G19+G21+G20+G22+G23</f>
        <v>0</v>
      </c>
      <c r="H24" s="62">
        <f>SUM(H5:H23)</f>
        <v>0</v>
      </c>
    </row>
  </sheetData>
  <mergeCells count="1">
    <mergeCell ref="A1:H1"/>
  </mergeCells>
  <printOptions horizontalCentered="1"/>
  <pageMargins left="0.78740157480314965" right="0.78740157480314965" top="1.2369791666666667" bottom="0.98425196850393704" header="0.78740157480314965" footer="0.78740157480314965"/>
  <pageSetup paperSize="9" scale="95" orientation="landscape" horizontalDpi="300" verticalDpi="300" r:id="rId1"/>
  <headerFooter alignWithMargins="0">
    <oddHeader>&amp;CMórichida 2016.évi költségvetés végrehajtása&amp;R&amp;"Times New Roman CE,Félkövér dőlt"&amp;12 5.sz.mell. a 6/2017.(V.05.)sz. önk. rendelethez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Munka4">
    <tabColor rgb="FF92D050"/>
    <pageSetUpPr fitToPage="1"/>
  </sheetPr>
  <dimension ref="A1:K158"/>
  <sheetViews>
    <sheetView zoomScale="110" zoomScaleNormal="110" zoomScaleSheetLayoutView="85" workbookViewId="0">
      <selection sqref="A1:F1"/>
    </sheetView>
  </sheetViews>
  <sheetFormatPr defaultColWidth="9.33203125" defaultRowHeight="12.75"/>
  <cols>
    <col min="1" max="1" width="19.5" style="216" customWidth="1"/>
    <col min="2" max="2" width="72" style="217" customWidth="1"/>
    <col min="3" max="3" width="14.33203125" style="218" customWidth="1"/>
    <col min="4" max="4" width="13" style="2" customWidth="1"/>
    <col min="5" max="5" width="13.6640625" style="2" customWidth="1"/>
    <col min="6" max="6" width="10.6640625" style="2" customWidth="1"/>
    <col min="7" max="16384" width="9.33203125" style="2"/>
  </cols>
  <sheetData>
    <row r="1" spans="1:6" s="1" customFormat="1" ht="16.5" customHeight="1" thickBot="1">
      <c r="A1" s="502" t="s">
        <v>629</v>
      </c>
      <c r="B1" s="502"/>
      <c r="C1" s="502"/>
      <c r="D1" s="502"/>
      <c r="E1" s="502"/>
      <c r="F1" s="502"/>
    </row>
    <row r="2" spans="1:6" s="70" customFormat="1" ht="21" customHeight="1">
      <c r="A2" s="224" t="s">
        <v>50</v>
      </c>
      <c r="B2" s="493" t="s">
        <v>606</v>
      </c>
      <c r="C2" s="494"/>
      <c r="D2" s="494"/>
      <c r="E2" s="495"/>
      <c r="F2" s="306" t="s">
        <v>42</v>
      </c>
    </row>
    <row r="3" spans="1:6" s="70" customFormat="1" ht="16.5" thickBot="1">
      <c r="A3" s="109" t="s">
        <v>134</v>
      </c>
      <c r="B3" s="496"/>
      <c r="C3" s="497"/>
      <c r="D3" s="497"/>
      <c r="E3" s="498"/>
      <c r="F3" s="307" t="s">
        <v>42</v>
      </c>
    </row>
    <row r="4" spans="1:6" s="71" customFormat="1" ht="15.95" customHeight="1" thickBot="1">
      <c r="A4" s="110"/>
      <c r="B4" s="110"/>
      <c r="C4" s="499" t="s">
        <v>585</v>
      </c>
      <c r="D4" s="499"/>
      <c r="E4" s="499"/>
      <c r="F4" s="499"/>
    </row>
    <row r="5" spans="1:6" ht="27.75" customHeight="1" thickBot="1">
      <c r="A5" s="225" t="s">
        <v>136</v>
      </c>
      <c r="B5" s="111" t="s">
        <v>44</v>
      </c>
      <c r="C5" s="112" t="s">
        <v>440</v>
      </c>
      <c r="D5" s="192" t="s">
        <v>441</v>
      </c>
      <c r="E5" s="192" t="s">
        <v>442</v>
      </c>
      <c r="F5" s="112" t="s">
        <v>443</v>
      </c>
    </row>
    <row r="6" spans="1:6" s="63" customFormat="1" ht="12.95" customHeight="1" thickBot="1">
      <c r="A6" s="97" t="s">
        <v>399</v>
      </c>
      <c r="B6" s="98" t="s">
        <v>400</v>
      </c>
      <c r="C6" s="99" t="s">
        <v>401</v>
      </c>
      <c r="D6" s="99" t="s">
        <v>403</v>
      </c>
      <c r="E6" s="99" t="s">
        <v>402</v>
      </c>
      <c r="F6" s="99" t="s">
        <v>404</v>
      </c>
    </row>
    <row r="7" spans="1:6" s="63" customFormat="1" ht="15.95" customHeight="1" thickBot="1">
      <c r="A7" s="225"/>
      <c r="B7" s="121" t="s">
        <v>45</v>
      </c>
      <c r="C7" s="500"/>
      <c r="D7" s="500"/>
      <c r="E7" s="500"/>
      <c r="F7" s="501"/>
    </row>
    <row r="8" spans="1:6" s="63" customFormat="1" ht="12" customHeight="1" thickBot="1">
      <c r="A8" s="30" t="s">
        <v>7</v>
      </c>
      <c r="B8" s="19" t="s">
        <v>161</v>
      </c>
      <c r="C8" s="137">
        <f>+C9+C10+C11+C12+C13+C14</f>
        <v>47711035</v>
      </c>
      <c r="D8" s="137">
        <f>+D9+D10+D11+D12+D13+D14</f>
        <v>52097932</v>
      </c>
      <c r="E8" s="137">
        <f>+E9+E10+E11+E12+E13+E14</f>
        <v>52097932</v>
      </c>
      <c r="F8" s="334">
        <f>E8/C8</f>
        <v>1.0919472193382516</v>
      </c>
    </row>
    <row r="9" spans="1:6" s="72" customFormat="1" ht="12" customHeight="1">
      <c r="A9" s="251" t="s">
        <v>69</v>
      </c>
      <c r="B9" s="234" t="s">
        <v>162</v>
      </c>
      <c r="C9" s="140">
        <v>15534671</v>
      </c>
      <c r="D9" s="140">
        <v>17546868</v>
      </c>
      <c r="E9" s="140">
        <v>17546868</v>
      </c>
      <c r="F9" s="314">
        <f>E9/C9</f>
        <v>1.1295294248587562</v>
      </c>
    </row>
    <row r="10" spans="1:6" s="73" customFormat="1" ht="12" customHeight="1">
      <c r="A10" s="252" t="s">
        <v>70</v>
      </c>
      <c r="B10" s="235" t="s">
        <v>163</v>
      </c>
      <c r="C10" s="139">
        <v>19683400</v>
      </c>
      <c r="D10" s="139">
        <v>19683400</v>
      </c>
      <c r="E10" s="139">
        <v>19683400</v>
      </c>
      <c r="F10" s="314">
        <f>E10/C10</f>
        <v>1</v>
      </c>
    </row>
    <row r="11" spans="1:6" s="73" customFormat="1" ht="12" customHeight="1">
      <c r="A11" s="252" t="s">
        <v>71</v>
      </c>
      <c r="B11" s="235" t="s">
        <v>164</v>
      </c>
      <c r="C11" s="139">
        <v>11292964</v>
      </c>
      <c r="D11" s="139">
        <v>11579360</v>
      </c>
      <c r="E11" s="139">
        <v>11579360</v>
      </c>
      <c r="F11" s="314">
        <f>E11/C11</f>
        <v>1.0253605696431867</v>
      </c>
    </row>
    <row r="12" spans="1:6" s="73" customFormat="1" ht="12" customHeight="1">
      <c r="A12" s="252" t="s">
        <v>72</v>
      </c>
      <c r="B12" s="235" t="s">
        <v>165</v>
      </c>
      <c r="C12" s="139">
        <v>1200000</v>
      </c>
      <c r="D12" s="139">
        <v>1200000</v>
      </c>
      <c r="E12" s="139">
        <v>1200000</v>
      </c>
      <c r="F12" s="314">
        <f>E12/C12</f>
        <v>1</v>
      </c>
    </row>
    <row r="13" spans="1:6" s="73" customFormat="1" ht="12" customHeight="1">
      <c r="A13" s="252" t="s">
        <v>95</v>
      </c>
      <c r="B13" s="235" t="s">
        <v>408</v>
      </c>
      <c r="C13" s="139"/>
      <c r="D13" s="139">
        <v>1246390</v>
      </c>
      <c r="E13" s="139">
        <v>1246390</v>
      </c>
      <c r="F13" s="335"/>
    </row>
    <row r="14" spans="1:6" s="72" customFormat="1" ht="12" customHeight="1" thickBot="1">
      <c r="A14" s="253" t="s">
        <v>73</v>
      </c>
      <c r="B14" s="236" t="s">
        <v>342</v>
      </c>
      <c r="C14" s="139"/>
      <c r="D14" s="139">
        <v>841914</v>
      </c>
      <c r="E14" s="139">
        <v>841914</v>
      </c>
      <c r="F14" s="335"/>
    </row>
    <row r="15" spans="1:6" s="72" customFormat="1" ht="12" customHeight="1" thickBot="1">
      <c r="A15" s="30" t="s">
        <v>8</v>
      </c>
      <c r="B15" s="132" t="s">
        <v>166</v>
      </c>
      <c r="C15" s="137">
        <f>+C16+C17+C18+C19+C20</f>
        <v>10425000</v>
      </c>
      <c r="D15" s="137">
        <f>+D16+D17+D18+D19+D20</f>
        <v>19326158</v>
      </c>
      <c r="E15" s="137">
        <f>+E16+E17+E18+E19+E20</f>
        <v>19326158</v>
      </c>
      <c r="F15" s="334">
        <f>E15/C15</f>
        <v>1.8538281055155876</v>
      </c>
    </row>
    <row r="16" spans="1:6" s="72" customFormat="1" ht="12" customHeight="1">
      <c r="A16" s="251" t="s">
        <v>75</v>
      </c>
      <c r="B16" s="234" t="s">
        <v>167</v>
      </c>
      <c r="C16" s="140"/>
      <c r="D16" s="140"/>
      <c r="E16" s="140"/>
      <c r="F16" s="314"/>
    </row>
    <row r="17" spans="1:6" s="72" customFormat="1" ht="12" customHeight="1">
      <c r="A17" s="252" t="s">
        <v>76</v>
      </c>
      <c r="B17" s="235" t="s">
        <v>168</v>
      </c>
      <c r="C17" s="139"/>
      <c r="D17" s="139"/>
      <c r="E17" s="139"/>
      <c r="F17" s="335"/>
    </row>
    <row r="18" spans="1:6" s="72" customFormat="1" ht="12" customHeight="1">
      <c r="A18" s="252" t="s">
        <v>77</v>
      </c>
      <c r="B18" s="235" t="s">
        <v>334</v>
      </c>
      <c r="C18" s="139"/>
      <c r="D18" s="139"/>
      <c r="E18" s="139"/>
      <c r="F18" s="335"/>
    </row>
    <row r="19" spans="1:6" s="72" customFormat="1" ht="12" customHeight="1">
      <c r="A19" s="252" t="s">
        <v>78</v>
      </c>
      <c r="B19" s="235" t="s">
        <v>335</v>
      </c>
      <c r="C19" s="139"/>
      <c r="D19" s="139"/>
      <c r="E19" s="139"/>
      <c r="F19" s="335"/>
    </row>
    <row r="20" spans="1:6" s="72" customFormat="1" ht="12" customHeight="1">
      <c r="A20" s="252" t="s">
        <v>79</v>
      </c>
      <c r="B20" s="235" t="s">
        <v>169</v>
      </c>
      <c r="C20" s="139">
        <v>10425000</v>
      </c>
      <c r="D20" s="139">
        <v>19326158</v>
      </c>
      <c r="E20" s="139">
        <v>19326158</v>
      </c>
      <c r="F20" s="335">
        <f>E20/C20</f>
        <v>1.8538281055155876</v>
      </c>
    </row>
    <row r="21" spans="1:6" s="73" customFormat="1" ht="12" customHeight="1" thickBot="1">
      <c r="A21" s="253" t="s">
        <v>85</v>
      </c>
      <c r="B21" s="236" t="s">
        <v>170</v>
      </c>
      <c r="C21" s="141"/>
      <c r="D21" s="141"/>
      <c r="E21" s="141"/>
      <c r="F21" s="336"/>
    </row>
    <row r="22" spans="1:6" s="73" customFormat="1" ht="12" customHeight="1" thickBot="1">
      <c r="A22" s="30" t="s">
        <v>9</v>
      </c>
      <c r="B22" s="19" t="s">
        <v>171</v>
      </c>
      <c r="C22" s="137">
        <f>+C23+C24+C25+C26+C27</f>
        <v>0</v>
      </c>
      <c r="D22" s="137">
        <f>+D23+D24+D25+D26+D27</f>
        <v>0</v>
      </c>
      <c r="E22" s="137">
        <f>+E23+E24+E25+E26+E27</f>
        <v>0</v>
      </c>
      <c r="F22" s="334"/>
    </row>
    <row r="23" spans="1:6" s="73" customFormat="1" ht="12" customHeight="1">
      <c r="A23" s="251" t="s">
        <v>58</v>
      </c>
      <c r="B23" s="234" t="s">
        <v>172</v>
      </c>
      <c r="C23" s="140"/>
      <c r="D23" s="140"/>
      <c r="E23" s="140"/>
      <c r="F23" s="314"/>
    </row>
    <row r="24" spans="1:6" s="72" customFormat="1" ht="12" customHeight="1">
      <c r="A24" s="252" t="s">
        <v>59</v>
      </c>
      <c r="B24" s="235" t="s">
        <v>173</v>
      </c>
      <c r="C24" s="139"/>
      <c r="D24" s="139"/>
      <c r="E24" s="139"/>
      <c r="F24" s="335"/>
    </row>
    <row r="25" spans="1:6" s="73" customFormat="1" ht="12" customHeight="1">
      <c r="A25" s="252" t="s">
        <v>60</v>
      </c>
      <c r="B25" s="235" t="s">
        <v>336</v>
      </c>
      <c r="C25" s="139"/>
      <c r="D25" s="139"/>
      <c r="E25" s="139"/>
      <c r="F25" s="335"/>
    </row>
    <row r="26" spans="1:6" s="73" customFormat="1" ht="12" customHeight="1">
      <c r="A26" s="252" t="s">
        <v>61</v>
      </c>
      <c r="B26" s="235" t="s">
        <v>337</v>
      </c>
      <c r="C26" s="139"/>
      <c r="D26" s="139"/>
      <c r="E26" s="139"/>
      <c r="F26" s="335"/>
    </row>
    <row r="27" spans="1:6" s="73" customFormat="1" ht="12" customHeight="1">
      <c r="A27" s="252" t="s">
        <v>107</v>
      </c>
      <c r="B27" s="235" t="s">
        <v>174</v>
      </c>
      <c r="C27" s="139"/>
      <c r="D27" s="139"/>
      <c r="E27" s="139"/>
      <c r="F27" s="335"/>
    </row>
    <row r="28" spans="1:6" s="73" customFormat="1" ht="12" customHeight="1" thickBot="1">
      <c r="A28" s="253" t="s">
        <v>108</v>
      </c>
      <c r="B28" s="236" t="s">
        <v>175</v>
      </c>
      <c r="C28" s="141"/>
      <c r="D28" s="141"/>
      <c r="E28" s="141"/>
      <c r="F28" s="336"/>
    </row>
    <row r="29" spans="1:6" s="73" customFormat="1" ht="12" customHeight="1" thickBot="1">
      <c r="A29" s="30" t="s">
        <v>109</v>
      </c>
      <c r="B29" s="19" t="s">
        <v>176</v>
      </c>
      <c r="C29" s="143">
        <f>+C30+C34+C35+C36</f>
        <v>8900000</v>
      </c>
      <c r="D29" s="143">
        <f>+D30+D34+D35+D36</f>
        <v>12111855</v>
      </c>
      <c r="E29" s="143">
        <f>+E30+E34+E35+E36</f>
        <v>11954667</v>
      </c>
      <c r="F29" s="337">
        <f>E29/C29</f>
        <v>1.3432210112359551</v>
      </c>
    </row>
    <row r="30" spans="1:6" s="73" customFormat="1" ht="12" customHeight="1">
      <c r="A30" s="251" t="s">
        <v>177</v>
      </c>
      <c r="B30" s="234" t="s">
        <v>409</v>
      </c>
      <c r="C30" s="229">
        <f>+C31+C32+C33</f>
        <v>7400000</v>
      </c>
      <c r="D30" s="229">
        <f>D31+D33</f>
        <v>10338640</v>
      </c>
      <c r="E30" s="229">
        <f>E31+E33</f>
        <v>10181452</v>
      </c>
      <c r="F30" s="338">
        <f>E30/C30</f>
        <v>1.375871891891892</v>
      </c>
    </row>
    <row r="31" spans="1:6" s="73" customFormat="1" ht="12" customHeight="1">
      <c r="A31" s="252" t="s">
        <v>178</v>
      </c>
      <c r="B31" s="235" t="s">
        <v>183</v>
      </c>
      <c r="C31" s="139">
        <v>1400000</v>
      </c>
      <c r="D31" s="139">
        <v>1400000</v>
      </c>
      <c r="E31" s="139">
        <v>1242812</v>
      </c>
      <c r="F31" s="338">
        <f>E31/C31</f>
        <v>0.88772285714285715</v>
      </c>
    </row>
    <row r="32" spans="1:6" s="73" customFormat="1" ht="12" customHeight="1">
      <c r="A32" s="252" t="s">
        <v>179</v>
      </c>
      <c r="B32" s="235" t="s">
        <v>184</v>
      </c>
      <c r="C32" s="139"/>
      <c r="D32" s="139"/>
      <c r="E32" s="139"/>
      <c r="F32" s="335"/>
    </row>
    <row r="33" spans="1:6" s="73" customFormat="1" ht="12" customHeight="1">
      <c r="A33" s="252" t="s">
        <v>346</v>
      </c>
      <c r="B33" s="282" t="s">
        <v>347</v>
      </c>
      <c r="C33" s="139">
        <v>6000000</v>
      </c>
      <c r="D33" s="139">
        <v>8938640</v>
      </c>
      <c r="E33" s="139">
        <v>8938640</v>
      </c>
      <c r="F33" s="335">
        <f>E33/C33</f>
        <v>1.4897733333333334</v>
      </c>
    </row>
    <row r="34" spans="1:6" s="73" customFormat="1" ht="12" customHeight="1">
      <c r="A34" s="252" t="s">
        <v>180</v>
      </c>
      <c r="B34" s="235" t="s">
        <v>185</v>
      </c>
      <c r="C34" s="139">
        <v>1500000</v>
      </c>
      <c r="D34" s="139">
        <v>1761283</v>
      </c>
      <c r="E34" s="139">
        <v>1761283</v>
      </c>
      <c r="F34" s="335">
        <f>E34/C34</f>
        <v>1.1741886666666668</v>
      </c>
    </row>
    <row r="35" spans="1:6" s="73" customFormat="1" ht="12" customHeight="1">
      <c r="A35" s="252" t="s">
        <v>181</v>
      </c>
      <c r="B35" s="235" t="s">
        <v>186</v>
      </c>
      <c r="C35" s="139"/>
      <c r="D35" s="139"/>
      <c r="E35" s="139"/>
      <c r="F35" s="335" t="e">
        <f>E35/C35</f>
        <v>#DIV/0!</v>
      </c>
    </row>
    <row r="36" spans="1:6" s="73" customFormat="1" ht="12" customHeight="1" thickBot="1">
      <c r="A36" s="253" t="s">
        <v>182</v>
      </c>
      <c r="B36" s="236" t="s">
        <v>187</v>
      </c>
      <c r="C36" s="141"/>
      <c r="D36" s="141">
        <v>11932</v>
      </c>
      <c r="E36" s="141">
        <v>11932</v>
      </c>
      <c r="F36" s="335" t="e">
        <f>E36/C36</f>
        <v>#DIV/0!</v>
      </c>
    </row>
    <row r="37" spans="1:6" s="73" customFormat="1" ht="12" customHeight="1" thickBot="1">
      <c r="A37" s="30" t="s">
        <v>11</v>
      </c>
      <c r="B37" s="19" t="s">
        <v>343</v>
      </c>
      <c r="C37" s="137">
        <f>SUM(C38:C48)</f>
        <v>4800000</v>
      </c>
      <c r="D37" s="137">
        <f>SUM(D38:D48)</f>
        <v>11249135</v>
      </c>
      <c r="E37" s="137">
        <f>SUM(E38:E48)</f>
        <v>11249135</v>
      </c>
      <c r="F37" s="334">
        <f>E37/C37</f>
        <v>2.3435697916666665</v>
      </c>
    </row>
    <row r="38" spans="1:6" s="73" customFormat="1" ht="12" customHeight="1">
      <c r="A38" s="251" t="s">
        <v>62</v>
      </c>
      <c r="B38" s="234" t="s">
        <v>190</v>
      </c>
      <c r="C38" s="140"/>
      <c r="D38" s="140">
        <v>2543364</v>
      </c>
      <c r="E38" s="140">
        <v>2543364</v>
      </c>
      <c r="F38" s="314"/>
    </row>
    <row r="39" spans="1:6" s="73" customFormat="1" ht="12" customHeight="1">
      <c r="A39" s="252" t="s">
        <v>63</v>
      </c>
      <c r="B39" s="235" t="s">
        <v>191</v>
      </c>
      <c r="C39" s="139">
        <v>4800000</v>
      </c>
      <c r="D39" s="139">
        <v>4385542</v>
      </c>
      <c r="E39" s="139">
        <v>4385542</v>
      </c>
      <c r="F39" s="335">
        <f>E39/C39</f>
        <v>0.91365458333333338</v>
      </c>
    </row>
    <row r="40" spans="1:6" s="73" customFormat="1" ht="12" customHeight="1">
      <c r="A40" s="252" t="s">
        <v>64</v>
      </c>
      <c r="B40" s="235" t="s">
        <v>192</v>
      </c>
      <c r="C40" s="139"/>
      <c r="D40" s="139"/>
      <c r="E40" s="139"/>
      <c r="F40" s="335" t="e">
        <f>E40/C40</f>
        <v>#DIV/0!</v>
      </c>
    </row>
    <row r="41" spans="1:6" s="73" customFormat="1" ht="12" customHeight="1">
      <c r="A41" s="252" t="s">
        <v>111</v>
      </c>
      <c r="B41" s="235" t="s">
        <v>193</v>
      </c>
      <c r="C41" s="139"/>
      <c r="D41" s="139">
        <v>175000</v>
      </c>
      <c r="E41" s="139">
        <v>175000</v>
      </c>
      <c r="F41" s="335" t="e">
        <f>E41/C41</f>
        <v>#DIV/0!</v>
      </c>
    </row>
    <row r="42" spans="1:6" s="73" customFormat="1" ht="12" customHeight="1">
      <c r="A42" s="252" t="s">
        <v>112</v>
      </c>
      <c r="B42" s="235" t="s">
        <v>194</v>
      </c>
      <c r="C42" s="139"/>
      <c r="D42" s="139">
        <v>3207310</v>
      </c>
      <c r="E42" s="139">
        <v>3207310</v>
      </c>
      <c r="F42" s="335" t="e">
        <f>E42/C42</f>
        <v>#DIV/0!</v>
      </c>
    </row>
    <row r="43" spans="1:6" s="73" customFormat="1" ht="12" customHeight="1">
      <c r="A43" s="252" t="s">
        <v>113</v>
      </c>
      <c r="B43" s="235" t="s">
        <v>195</v>
      </c>
      <c r="C43" s="139"/>
      <c r="D43" s="139">
        <v>865975</v>
      </c>
      <c r="E43" s="139">
        <v>865975</v>
      </c>
      <c r="F43" s="335" t="e">
        <f>E43/C43</f>
        <v>#DIV/0!</v>
      </c>
    </row>
    <row r="44" spans="1:6" s="73" customFormat="1" ht="12" customHeight="1">
      <c r="A44" s="252" t="s">
        <v>114</v>
      </c>
      <c r="B44" s="235" t="s">
        <v>196</v>
      </c>
      <c r="C44" s="139"/>
      <c r="D44" s="139"/>
      <c r="E44" s="139"/>
      <c r="F44" s="335"/>
    </row>
    <row r="45" spans="1:6" s="73" customFormat="1" ht="12" customHeight="1">
      <c r="A45" s="252" t="s">
        <v>115</v>
      </c>
      <c r="B45" s="235" t="s">
        <v>197</v>
      </c>
      <c r="C45" s="139"/>
      <c r="D45" s="139">
        <v>71944</v>
      </c>
      <c r="E45" s="139">
        <v>71944</v>
      </c>
      <c r="F45" s="335" t="e">
        <f>E45/C45</f>
        <v>#DIV/0!</v>
      </c>
    </row>
    <row r="46" spans="1:6" s="73" customFormat="1" ht="12" customHeight="1">
      <c r="A46" s="252" t="s">
        <v>188</v>
      </c>
      <c r="B46" s="235" t="s">
        <v>198</v>
      </c>
      <c r="C46" s="142"/>
      <c r="D46" s="142"/>
      <c r="E46" s="142"/>
      <c r="F46" s="339"/>
    </row>
    <row r="47" spans="1:6" s="73" customFormat="1" ht="12" customHeight="1">
      <c r="A47" s="253" t="s">
        <v>189</v>
      </c>
      <c r="B47" s="236" t="s">
        <v>345</v>
      </c>
      <c r="C47" s="222"/>
      <c r="D47" s="222"/>
      <c r="E47" s="222"/>
      <c r="F47" s="340"/>
    </row>
    <row r="48" spans="1:6" s="73" customFormat="1" ht="12" customHeight="1" thickBot="1">
      <c r="A48" s="253" t="s">
        <v>344</v>
      </c>
      <c r="B48" s="236" t="s">
        <v>199</v>
      </c>
      <c r="C48" s="222"/>
      <c r="D48" s="222"/>
      <c r="E48" s="222"/>
      <c r="F48" s="340"/>
    </row>
    <row r="49" spans="1:6" s="73" customFormat="1" ht="12" customHeight="1" thickBot="1">
      <c r="A49" s="30" t="s">
        <v>12</v>
      </c>
      <c r="B49" s="19" t="s">
        <v>200</v>
      </c>
      <c r="C49" s="137">
        <f>SUM(C50:C54)</f>
        <v>0</v>
      </c>
      <c r="D49" s="137">
        <f>SUM(D50:D54)</f>
        <v>0</v>
      </c>
      <c r="E49" s="137">
        <f>SUM(E50:E54)</f>
        <v>0</v>
      </c>
      <c r="F49" s="334" t="e">
        <f>E49/C49</f>
        <v>#DIV/0!</v>
      </c>
    </row>
    <row r="50" spans="1:6" s="73" customFormat="1" ht="12" customHeight="1">
      <c r="A50" s="251" t="s">
        <v>65</v>
      </c>
      <c r="B50" s="234" t="s">
        <v>204</v>
      </c>
      <c r="C50" s="274"/>
      <c r="D50" s="274"/>
      <c r="E50" s="274"/>
      <c r="F50" s="341"/>
    </row>
    <row r="51" spans="1:6" s="73" customFormat="1" ht="12" customHeight="1">
      <c r="A51" s="252" t="s">
        <v>66</v>
      </c>
      <c r="B51" s="235" t="s">
        <v>205</v>
      </c>
      <c r="C51" s="142"/>
      <c r="D51" s="142"/>
      <c r="E51" s="142"/>
      <c r="F51" s="339" t="e">
        <f>E51/C51</f>
        <v>#DIV/0!</v>
      </c>
    </row>
    <row r="52" spans="1:6" s="73" customFormat="1" ht="12" customHeight="1">
      <c r="A52" s="252" t="s">
        <v>201</v>
      </c>
      <c r="B52" s="235" t="s">
        <v>206</v>
      </c>
      <c r="C52" s="142"/>
      <c r="D52" s="142"/>
      <c r="E52" s="142"/>
      <c r="F52" s="339"/>
    </row>
    <row r="53" spans="1:6" s="73" customFormat="1" ht="12" customHeight="1">
      <c r="A53" s="252" t="s">
        <v>202</v>
      </c>
      <c r="B53" s="235" t="s">
        <v>207</v>
      </c>
      <c r="C53" s="142"/>
      <c r="D53" s="142"/>
      <c r="E53" s="142"/>
      <c r="F53" s="339"/>
    </row>
    <row r="54" spans="1:6" s="73" customFormat="1" ht="12" customHeight="1" thickBot="1">
      <c r="A54" s="253" t="s">
        <v>203</v>
      </c>
      <c r="B54" s="236" t="s">
        <v>208</v>
      </c>
      <c r="C54" s="222"/>
      <c r="D54" s="222"/>
      <c r="E54" s="222"/>
      <c r="F54" s="340"/>
    </row>
    <row r="55" spans="1:6" s="73" customFormat="1" ht="12" customHeight="1" thickBot="1">
      <c r="A55" s="30" t="s">
        <v>116</v>
      </c>
      <c r="B55" s="19" t="s">
        <v>209</v>
      </c>
      <c r="C55" s="137">
        <f>SUM(C56:C58)</f>
        <v>0</v>
      </c>
      <c r="D55" s="137">
        <f>SUM(D56:D58)</f>
        <v>0</v>
      </c>
      <c r="E55" s="137">
        <f>SUM(E56:E58)</f>
        <v>0</v>
      </c>
      <c r="F55" s="334"/>
    </row>
    <row r="56" spans="1:6" s="73" customFormat="1" ht="12" customHeight="1">
      <c r="A56" s="251" t="s">
        <v>67</v>
      </c>
      <c r="B56" s="234" t="s">
        <v>210</v>
      </c>
      <c r="C56" s="140"/>
      <c r="D56" s="140"/>
      <c r="E56" s="140"/>
      <c r="F56" s="314"/>
    </row>
    <row r="57" spans="1:6" s="73" customFormat="1" ht="12" customHeight="1">
      <c r="A57" s="252" t="s">
        <v>68</v>
      </c>
      <c r="B57" s="235" t="s">
        <v>338</v>
      </c>
      <c r="C57" s="139"/>
      <c r="D57" s="139"/>
      <c r="E57" s="139"/>
      <c r="F57" s="335"/>
    </row>
    <row r="58" spans="1:6" s="73" customFormat="1" ht="12" customHeight="1">
      <c r="A58" s="252" t="s">
        <v>213</v>
      </c>
      <c r="B58" s="235" t="s">
        <v>211</v>
      </c>
      <c r="C58" s="139"/>
      <c r="D58" s="139"/>
      <c r="E58" s="139"/>
      <c r="F58" s="335"/>
    </row>
    <row r="59" spans="1:6" s="73" customFormat="1" ht="12" customHeight="1" thickBot="1">
      <c r="A59" s="253" t="s">
        <v>214</v>
      </c>
      <c r="B59" s="236" t="s">
        <v>212</v>
      </c>
      <c r="C59" s="141"/>
      <c r="D59" s="141"/>
      <c r="E59" s="141"/>
      <c r="F59" s="336"/>
    </row>
    <row r="60" spans="1:6" s="73" customFormat="1" ht="12" customHeight="1" thickBot="1">
      <c r="A60" s="30" t="s">
        <v>14</v>
      </c>
      <c r="B60" s="132" t="s">
        <v>215</v>
      </c>
      <c r="C60" s="137">
        <f>SUM(C61:C63)</f>
        <v>0</v>
      </c>
      <c r="D60" s="137">
        <f>SUM(D61:D63)</f>
        <v>216300</v>
      </c>
      <c r="E60" s="137">
        <f>SUM(E61:E63)</f>
        <v>216300</v>
      </c>
      <c r="F60" s="334" t="e">
        <f>E60/C60</f>
        <v>#DIV/0!</v>
      </c>
    </row>
    <row r="61" spans="1:6" s="73" customFormat="1" ht="12" customHeight="1">
      <c r="A61" s="251" t="s">
        <v>117</v>
      </c>
      <c r="B61" s="234" t="s">
        <v>217</v>
      </c>
      <c r="C61" s="142"/>
      <c r="D61" s="142"/>
      <c r="E61" s="142"/>
      <c r="F61" s="339"/>
    </row>
    <row r="62" spans="1:6" s="73" customFormat="1" ht="12" customHeight="1">
      <c r="A62" s="252" t="s">
        <v>118</v>
      </c>
      <c r="B62" s="235" t="s">
        <v>339</v>
      </c>
      <c r="C62" s="142"/>
      <c r="D62" s="142">
        <v>66300</v>
      </c>
      <c r="E62" s="142">
        <v>66300</v>
      </c>
      <c r="F62" s="339"/>
    </row>
    <row r="63" spans="1:6" s="73" customFormat="1" ht="12" customHeight="1">
      <c r="A63" s="252" t="s">
        <v>142</v>
      </c>
      <c r="B63" s="235" t="s">
        <v>218</v>
      </c>
      <c r="C63" s="142"/>
      <c r="D63" s="142">
        <v>150000</v>
      </c>
      <c r="E63" s="142">
        <v>150000</v>
      </c>
      <c r="F63" s="339" t="e">
        <f>E63/C63</f>
        <v>#DIV/0!</v>
      </c>
    </row>
    <row r="64" spans="1:6" s="73" customFormat="1" ht="12" customHeight="1" thickBot="1">
      <c r="A64" s="253" t="s">
        <v>216</v>
      </c>
      <c r="B64" s="236" t="s">
        <v>219</v>
      </c>
      <c r="C64" s="142"/>
      <c r="D64" s="142"/>
      <c r="E64" s="142"/>
      <c r="F64" s="339"/>
    </row>
    <row r="65" spans="1:6" s="73" customFormat="1" ht="12" customHeight="1" thickBot="1">
      <c r="A65" s="30" t="s">
        <v>15</v>
      </c>
      <c r="B65" s="19" t="s">
        <v>220</v>
      </c>
      <c r="C65" s="143">
        <f>+C8+C15+C22+C29+C37+C49+C55+C60</f>
        <v>71836035</v>
      </c>
      <c r="D65" s="143">
        <f>+D8+D15+D22+D29+D37+D49+D55+D60</f>
        <v>95001380</v>
      </c>
      <c r="E65" s="143">
        <f>+E8+E15+E22+E29+E37+E49+E55+E60</f>
        <v>94844192</v>
      </c>
      <c r="F65" s="337">
        <f>E65/C65</f>
        <v>1.3202871233079609</v>
      </c>
    </row>
    <row r="66" spans="1:6" s="73" customFormat="1" ht="12" customHeight="1" thickBot="1">
      <c r="A66" s="254" t="s">
        <v>311</v>
      </c>
      <c r="B66" s="132" t="s">
        <v>222</v>
      </c>
      <c r="C66" s="137">
        <f>SUM(C67:C69)</f>
        <v>0</v>
      </c>
      <c r="D66" s="137">
        <f>SUM(D67:D69)</f>
        <v>0</v>
      </c>
      <c r="E66" s="137">
        <f>SUM(E67:E69)</f>
        <v>0</v>
      </c>
      <c r="F66" s="334"/>
    </row>
    <row r="67" spans="1:6" s="73" customFormat="1" ht="12" customHeight="1">
      <c r="A67" s="251" t="s">
        <v>253</v>
      </c>
      <c r="B67" s="234" t="s">
        <v>223</v>
      </c>
      <c r="C67" s="142"/>
      <c r="D67" s="142"/>
      <c r="E67" s="142"/>
      <c r="F67" s="339"/>
    </row>
    <row r="68" spans="1:6" s="73" customFormat="1" ht="12" customHeight="1">
      <c r="A68" s="252" t="s">
        <v>262</v>
      </c>
      <c r="B68" s="235" t="s">
        <v>224</v>
      </c>
      <c r="C68" s="142"/>
      <c r="D68" s="142"/>
      <c r="E68" s="142"/>
      <c r="F68" s="339"/>
    </row>
    <row r="69" spans="1:6" s="73" customFormat="1" ht="12" customHeight="1" thickBot="1">
      <c r="A69" s="253" t="s">
        <v>263</v>
      </c>
      <c r="B69" s="237" t="s">
        <v>225</v>
      </c>
      <c r="C69" s="142"/>
      <c r="D69" s="142"/>
      <c r="E69" s="142"/>
      <c r="F69" s="339"/>
    </row>
    <row r="70" spans="1:6" s="73" customFormat="1" ht="12" customHeight="1" thickBot="1">
      <c r="A70" s="254" t="s">
        <v>226</v>
      </c>
      <c r="B70" s="132" t="s">
        <v>227</v>
      </c>
      <c r="C70" s="137">
        <f>SUM(C71:C74)</f>
        <v>0</v>
      </c>
      <c r="D70" s="137">
        <f>SUM(D71:D74)</f>
        <v>0</v>
      </c>
      <c r="E70" s="137">
        <f>SUM(E71:E74)</f>
        <v>0</v>
      </c>
      <c r="F70" s="334"/>
    </row>
    <row r="71" spans="1:6" s="73" customFormat="1" ht="12" customHeight="1">
      <c r="A71" s="251" t="s">
        <v>96</v>
      </c>
      <c r="B71" s="234" t="s">
        <v>228</v>
      </c>
      <c r="C71" s="142"/>
      <c r="D71" s="142"/>
      <c r="E71" s="142"/>
      <c r="F71" s="339"/>
    </row>
    <row r="72" spans="1:6" s="73" customFormat="1" ht="12" customHeight="1">
      <c r="A72" s="252" t="s">
        <v>97</v>
      </c>
      <c r="B72" s="235" t="s">
        <v>229</v>
      </c>
      <c r="C72" s="142"/>
      <c r="D72" s="142"/>
      <c r="E72" s="142"/>
      <c r="F72" s="339"/>
    </row>
    <row r="73" spans="1:6" s="73" customFormat="1" ht="12" customHeight="1">
      <c r="A73" s="252" t="s">
        <v>254</v>
      </c>
      <c r="B73" s="235" t="s">
        <v>230</v>
      </c>
      <c r="C73" s="142"/>
      <c r="D73" s="142"/>
      <c r="E73" s="142"/>
      <c r="F73" s="339"/>
    </row>
    <row r="74" spans="1:6" s="73" customFormat="1" ht="12" customHeight="1" thickBot="1">
      <c r="A74" s="253" t="s">
        <v>255</v>
      </c>
      <c r="B74" s="236" t="s">
        <v>231</v>
      </c>
      <c r="C74" s="142"/>
      <c r="D74" s="142"/>
      <c r="E74" s="142"/>
      <c r="F74" s="339"/>
    </row>
    <row r="75" spans="1:6" s="73" customFormat="1" ht="12" customHeight="1" thickBot="1">
      <c r="A75" s="254" t="s">
        <v>232</v>
      </c>
      <c r="B75" s="132" t="s">
        <v>233</v>
      </c>
      <c r="C75" s="137">
        <f>SUM(C76:C77)</f>
        <v>11931786</v>
      </c>
      <c r="D75" s="137">
        <f>SUM(D76:D77)</f>
        <v>11931786</v>
      </c>
      <c r="E75" s="137">
        <f>SUM(E76:E77)</f>
        <v>11931786</v>
      </c>
      <c r="F75" s="334">
        <f>E75/C75</f>
        <v>1</v>
      </c>
    </row>
    <row r="76" spans="1:6" s="73" customFormat="1" ht="12" customHeight="1">
      <c r="A76" s="251" t="s">
        <v>256</v>
      </c>
      <c r="B76" s="234" t="s">
        <v>234</v>
      </c>
      <c r="C76" s="142">
        <v>11931786</v>
      </c>
      <c r="D76" s="142">
        <v>11931786</v>
      </c>
      <c r="E76" s="142">
        <v>11931786</v>
      </c>
      <c r="F76" s="339">
        <f>E76/C76</f>
        <v>1</v>
      </c>
    </row>
    <row r="77" spans="1:6" s="73" customFormat="1" ht="12" customHeight="1" thickBot="1">
      <c r="A77" s="253" t="s">
        <v>257</v>
      </c>
      <c r="B77" s="236" t="s">
        <v>235</v>
      </c>
      <c r="C77" s="142"/>
      <c r="D77" s="142"/>
      <c r="E77" s="142"/>
      <c r="F77" s="339"/>
    </row>
    <row r="78" spans="1:6" s="72" customFormat="1" ht="12" customHeight="1" thickBot="1">
      <c r="A78" s="254" t="s">
        <v>236</v>
      </c>
      <c r="B78" s="132" t="s">
        <v>237</v>
      </c>
      <c r="C78" s="137">
        <f>SUM(C79:C81)</f>
        <v>0</v>
      </c>
      <c r="D78" s="137">
        <f>SUM(D79:D81)</f>
        <v>1932809</v>
      </c>
      <c r="E78" s="137">
        <f>SUM(E79:E81)</f>
        <v>1932809</v>
      </c>
      <c r="F78" s="334" t="e">
        <f>E78/C78</f>
        <v>#DIV/0!</v>
      </c>
    </row>
    <row r="79" spans="1:6" s="73" customFormat="1" ht="12" customHeight="1">
      <c r="A79" s="251" t="s">
        <v>258</v>
      </c>
      <c r="B79" s="234" t="s">
        <v>238</v>
      </c>
      <c r="C79" s="142"/>
      <c r="D79" s="142">
        <v>1932809</v>
      </c>
      <c r="E79" s="142">
        <v>1932809</v>
      </c>
      <c r="F79" s="339" t="e">
        <f>E79/C79</f>
        <v>#DIV/0!</v>
      </c>
    </row>
    <row r="80" spans="1:6" s="73" customFormat="1" ht="12" customHeight="1">
      <c r="A80" s="252" t="s">
        <v>259</v>
      </c>
      <c r="B80" s="235" t="s">
        <v>239</v>
      </c>
      <c r="C80" s="142"/>
      <c r="D80" s="142"/>
      <c r="E80" s="142"/>
      <c r="F80" s="339"/>
    </row>
    <row r="81" spans="1:6" s="73" customFormat="1" ht="12" customHeight="1" thickBot="1">
      <c r="A81" s="253" t="s">
        <v>260</v>
      </c>
      <c r="B81" s="236" t="s">
        <v>240</v>
      </c>
      <c r="C81" s="142"/>
      <c r="D81" s="142"/>
      <c r="E81" s="142"/>
      <c r="F81" s="339"/>
    </row>
    <row r="82" spans="1:6" s="73" customFormat="1" ht="12" customHeight="1" thickBot="1">
      <c r="A82" s="254" t="s">
        <v>241</v>
      </c>
      <c r="B82" s="132" t="s">
        <v>261</v>
      </c>
      <c r="C82" s="137">
        <f>SUM(C83:C86)</f>
        <v>0</v>
      </c>
      <c r="D82" s="137">
        <f>SUM(D83:D86)</f>
        <v>0</v>
      </c>
      <c r="E82" s="137">
        <f>SUM(E83:E86)</f>
        <v>0</v>
      </c>
      <c r="F82" s="334"/>
    </row>
    <row r="83" spans="1:6" s="73" customFormat="1" ht="12" customHeight="1">
      <c r="A83" s="255" t="s">
        <v>242</v>
      </c>
      <c r="B83" s="234" t="s">
        <v>243</v>
      </c>
      <c r="C83" s="142"/>
      <c r="D83" s="142"/>
      <c r="E83" s="142"/>
      <c r="F83" s="339"/>
    </row>
    <row r="84" spans="1:6" s="73" customFormat="1" ht="12" customHeight="1">
      <c r="A84" s="256" t="s">
        <v>244</v>
      </c>
      <c r="B84" s="235" t="s">
        <v>245</v>
      </c>
      <c r="C84" s="142"/>
      <c r="D84" s="142"/>
      <c r="E84" s="142"/>
      <c r="F84" s="339"/>
    </row>
    <row r="85" spans="1:6" s="73" customFormat="1" ht="12" customHeight="1">
      <c r="A85" s="256" t="s">
        <v>246</v>
      </c>
      <c r="B85" s="235" t="s">
        <v>247</v>
      </c>
      <c r="C85" s="142"/>
      <c r="D85" s="142"/>
      <c r="E85" s="142"/>
      <c r="F85" s="339"/>
    </row>
    <row r="86" spans="1:6" s="72" customFormat="1" ht="12" customHeight="1" thickBot="1">
      <c r="A86" s="257" t="s">
        <v>248</v>
      </c>
      <c r="B86" s="236" t="s">
        <v>249</v>
      </c>
      <c r="C86" s="142"/>
      <c r="D86" s="142"/>
      <c r="E86" s="142"/>
      <c r="F86" s="339"/>
    </row>
    <row r="87" spans="1:6" s="72" customFormat="1" ht="12" customHeight="1" thickBot="1">
      <c r="A87" s="254" t="s">
        <v>250</v>
      </c>
      <c r="B87" s="132" t="s">
        <v>387</v>
      </c>
      <c r="C87" s="275"/>
      <c r="D87" s="275"/>
      <c r="E87" s="275"/>
      <c r="F87" s="342"/>
    </row>
    <row r="88" spans="1:6" s="72" customFormat="1" ht="12" customHeight="1" thickBot="1">
      <c r="A88" s="254" t="s">
        <v>410</v>
      </c>
      <c r="B88" s="132" t="s">
        <v>251</v>
      </c>
      <c r="C88" s="275"/>
      <c r="D88" s="275"/>
      <c r="E88" s="275"/>
      <c r="F88" s="342"/>
    </row>
    <row r="89" spans="1:6" s="72" customFormat="1" ht="12" customHeight="1" thickBot="1">
      <c r="A89" s="254" t="s">
        <v>411</v>
      </c>
      <c r="B89" s="241" t="s">
        <v>390</v>
      </c>
      <c r="C89" s="143">
        <f>+C66+C70+C75+C78+C82+C88+C87</f>
        <v>11931786</v>
      </c>
      <c r="D89" s="143">
        <f>+D66+D70+D75+D78+D82+D88+D87</f>
        <v>13864595</v>
      </c>
      <c r="E89" s="143">
        <f>+E66+E70+E75+E78+E82+E88+E87</f>
        <v>13864595</v>
      </c>
      <c r="F89" s="337">
        <f>E89/C89</f>
        <v>1.1619882388101832</v>
      </c>
    </row>
    <row r="90" spans="1:6" s="72" customFormat="1" ht="12" customHeight="1" thickBot="1">
      <c r="A90" s="258" t="s">
        <v>412</v>
      </c>
      <c r="B90" s="242" t="s">
        <v>413</v>
      </c>
      <c r="C90" s="143">
        <f>+C65+C89</f>
        <v>83767821</v>
      </c>
      <c r="D90" s="143">
        <f>+D65+D89</f>
        <v>108865975</v>
      </c>
      <c r="E90" s="143">
        <f>+E65+E89</f>
        <v>108708787</v>
      </c>
      <c r="F90" s="337">
        <f>E90/C90</f>
        <v>1.2977392237527583</v>
      </c>
    </row>
    <row r="91" spans="1:6" s="73" customFormat="1" ht="15" customHeight="1" thickBot="1">
      <c r="A91" s="116"/>
      <c r="B91" s="117"/>
      <c r="C91" s="197"/>
    </row>
    <row r="92" spans="1:6" s="63" customFormat="1" ht="16.5" customHeight="1" thickBot="1">
      <c r="A92" s="490" t="s">
        <v>46</v>
      </c>
      <c r="B92" s="491"/>
      <c r="C92" s="491"/>
      <c r="D92" s="491"/>
      <c r="E92" s="491"/>
      <c r="F92" s="492"/>
    </row>
    <row r="93" spans="1:6" s="74" customFormat="1" ht="12" customHeight="1" thickBot="1">
      <c r="A93" s="300" t="s">
        <v>7</v>
      </c>
      <c r="B93" s="301" t="s">
        <v>417</v>
      </c>
      <c r="C93" s="299">
        <f>+C94+C95+C96+C97+C98+C111</f>
        <v>43416251</v>
      </c>
      <c r="D93" s="299">
        <f>+D94+D95+D96+D97+D98+D111</f>
        <v>75211307</v>
      </c>
      <c r="E93" s="299">
        <f>+E94+E95+E96+E97+E98+E111</f>
        <v>69338574</v>
      </c>
      <c r="F93" s="381">
        <f t="shared" ref="F93:F98" si="0">E93/C93</f>
        <v>1.597064979194081</v>
      </c>
    </row>
    <row r="94" spans="1:6" ht="12" customHeight="1" thickBot="1">
      <c r="A94" s="259" t="s">
        <v>69</v>
      </c>
      <c r="B94" s="8" t="s">
        <v>38</v>
      </c>
      <c r="C94" s="138">
        <v>10147000</v>
      </c>
      <c r="D94" s="138">
        <v>29359188</v>
      </c>
      <c r="E94" s="138">
        <v>29359188</v>
      </c>
      <c r="F94" s="344">
        <f t="shared" si="0"/>
        <v>2.8933860254262345</v>
      </c>
    </row>
    <row r="95" spans="1:6" ht="12" customHeight="1" thickBot="1">
      <c r="A95" s="252" t="s">
        <v>70</v>
      </c>
      <c r="B95" s="6" t="s">
        <v>119</v>
      </c>
      <c r="C95" s="139">
        <v>2572000</v>
      </c>
      <c r="D95" s="139">
        <v>6781438</v>
      </c>
      <c r="E95" s="139">
        <v>6781438</v>
      </c>
      <c r="F95" s="344">
        <f t="shared" si="0"/>
        <v>2.6366399688958011</v>
      </c>
    </row>
    <row r="96" spans="1:6" ht="12" customHeight="1" thickBot="1">
      <c r="A96" s="252" t="s">
        <v>71</v>
      </c>
      <c r="B96" s="6" t="s">
        <v>94</v>
      </c>
      <c r="C96" s="141">
        <v>19877000</v>
      </c>
      <c r="D96" s="141">
        <v>27805097</v>
      </c>
      <c r="E96" s="141">
        <v>22893478</v>
      </c>
      <c r="F96" s="344">
        <f t="shared" si="0"/>
        <v>1.151757206821955</v>
      </c>
    </row>
    <row r="97" spans="1:6" ht="12" customHeight="1" thickBot="1">
      <c r="A97" s="252" t="s">
        <v>72</v>
      </c>
      <c r="B97" s="9" t="s">
        <v>120</v>
      </c>
      <c r="C97" s="141">
        <v>1740000</v>
      </c>
      <c r="D97" s="141">
        <v>5684711</v>
      </c>
      <c r="E97" s="141">
        <v>5684711</v>
      </c>
      <c r="F97" s="344">
        <f t="shared" si="0"/>
        <v>3.267075287356322</v>
      </c>
    </row>
    <row r="98" spans="1:6" ht="12" customHeight="1" thickBot="1">
      <c r="A98" s="252" t="s">
        <v>80</v>
      </c>
      <c r="B98" s="17" t="s">
        <v>121</v>
      </c>
      <c r="C98" s="141">
        <v>4668000</v>
      </c>
      <c r="D98" s="141">
        <v>4620000</v>
      </c>
      <c r="E98" s="141">
        <v>4619759</v>
      </c>
      <c r="F98" s="344">
        <f t="shared" si="0"/>
        <v>0.98966559554413025</v>
      </c>
    </row>
    <row r="99" spans="1:6" ht="12" customHeight="1" thickBot="1">
      <c r="A99" s="252" t="s">
        <v>73</v>
      </c>
      <c r="B99" s="6" t="s">
        <v>414</v>
      </c>
      <c r="C99" s="141"/>
      <c r="D99" s="141">
        <v>10000</v>
      </c>
      <c r="E99" s="141">
        <v>9971</v>
      </c>
      <c r="F99" s="344"/>
    </row>
    <row r="100" spans="1:6" ht="12" customHeight="1" thickBot="1">
      <c r="A100" s="252" t="s">
        <v>74</v>
      </c>
      <c r="B100" s="86" t="s">
        <v>353</v>
      </c>
      <c r="C100" s="141"/>
      <c r="D100" s="141"/>
      <c r="E100" s="141"/>
      <c r="F100" s="344"/>
    </row>
    <row r="101" spans="1:6" ht="12" customHeight="1" thickBot="1">
      <c r="A101" s="252" t="s">
        <v>81</v>
      </c>
      <c r="B101" s="86" t="s">
        <v>352</v>
      </c>
      <c r="C101" s="141"/>
      <c r="D101" s="141"/>
      <c r="E101" s="141"/>
      <c r="F101" s="344"/>
    </row>
    <row r="102" spans="1:6" ht="12" customHeight="1" thickBot="1">
      <c r="A102" s="252" t="s">
        <v>82</v>
      </c>
      <c r="B102" s="86" t="s">
        <v>267</v>
      </c>
      <c r="C102" s="141"/>
      <c r="D102" s="141"/>
      <c r="E102" s="141"/>
      <c r="F102" s="344"/>
    </row>
    <row r="103" spans="1:6" ht="12" customHeight="1" thickBot="1">
      <c r="A103" s="252" t="s">
        <v>83</v>
      </c>
      <c r="B103" s="87" t="s">
        <v>268</v>
      </c>
      <c r="C103" s="141"/>
      <c r="D103" s="141"/>
      <c r="E103" s="141"/>
      <c r="F103" s="344"/>
    </row>
    <row r="104" spans="1:6" ht="12" customHeight="1" thickBot="1">
      <c r="A104" s="252" t="s">
        <v>84</v>
      </c>
      <c r="B104" s="87" t="s">
        <v>269</v>
      </c>
      <c r="C104" s="141"/>
      <c r="D104" s="141"/>
      <c r="E104" s="141"/>
      <c r="F104" s="344"/>
    </row>
    <row r="105" spans="1:6" ht="12" customHeight="1" thickBot="1">
      <c r="A105" s="252" t="s">
        <v>86</v>
      </c>
      <c r="B105" s="86" t="s">
        <v>270</v>
      </c>
      <c r="C105" s="141"/>
      <c r="D105" s="141"/>
      <c r="E105" s="141"/>
      <c r="F105" s="344" t="e">
        <f>E105/C105</f>
        <v>#DIV/0!</v>
      </c>
    </row>
    <row r="106" spans="1:6" ht="12" customHeight="1" thickBot="1">
      <c r="A106" s="252" t="s">
        <v>122</v>
      </c>
      <c r="B106" s="86" t="s">
        <v>271</v>
      </c>
      <c r="C106" s="141"/>
      <c r="D106" s="141"/>
      <c r="E106" s="141"/>
      <c r="F106" s="344"/>
    </row>
    <row r="107" spans="1:6" ht="12" customHeight="1" thickBot="1">
      <c r="A107" s="252" t="s">
        <v>265</v>
      </c>
      <c r="B107" s="87" t="s">
        <v>272</v>
      </c>
      <c r="C107" s="141"/>
      <c r="D107" s="141"/>
      <c r="E107" s="141"/>
      <c r="F107" s="344"/>
    </row>
    <row r="108" spans="1:6" ht="12" customHeight="1" thickBot="1">
      <c r="A108" s="260" t="s">
        <v>266</v>
      </c>
      <c r="B108" s="88" t="s">
        <v>273</v>
      </c>
      <c r="C108" s="141"/>
      <c r="D108" s="141"/>
      <c r="E108" s="141"/>
      <c r="F108" s="344"/>
    </row>
    <row r="109" spans="1:6" ht="12" customHeight="1" thickBot="1">
      <c r="A109" s="252" t="s">
        <v>350</v>
      </c>
      <c r="B109" s="88" t="s">
        <v>274</v>
      </c>
      <c r="C109" s="141"/>
      <c r="D109" s="141"/>
      <c r="E109" s="141"/>
      <c r="F109" s="344"/>
    </row>
    <row r="110" spans="1:6" ht="12" customHeight="1">
      <c r="A110" s="252" t="s">
        <v>351</v>
      </c>
      <c r="B110" s="87" t="s">
        <v>275</v>
      </c>
      <c r="C110" s="139"/>
      <c r="D110" s="139"/>
      <c r="E110" s="139"/>
      <c r="F110" s="344" t="e">
        <f>E110/C110</f>
        <v>#DIV/0!</v>
      </c>
    </row>
    <row r="111" spans="1:6" ht="12" customHeight="1">
      <c r="A111" s="252" t="s">
        <v>355</v>
      </c>
      <c r="B111" s="9" t="s">
        <v>39</v>
      </c>
      <c r="C111" s="139">
        <v>4412251</v>
      </c>
      <c r="D111" s="139">
        <v>960873</v>
      </c>
      <c r="E111" s="139"/>
      <c r="F111" s="335"/>
    </row>
    <row r="112" spans="1:6" ht="12" customHeight="1">
      <c r="A112" s="253" t="s">
        <v>356</v>
      </c>
      <c r="B112" s="6" t="s">
        <v>415</v>
      </c>
      <c r="C112" s="141"/>
      <c r="D112" s="141"/>
      <c r="E112" s="141"/>
      <c r="F112" s="336"/>
    </row>
    <row r="113" spans="1:6" ht="12" customHeight="1" thickBot="1">
      <c r="A113" s="261" t="s">
        <v>357</v>
      </c>
      <c r="B113" s="89" t="s">
        <v>416</v>
      </c>
      <c r="C113" s="145"/>
      <c r="D113" s="145"/>
      <c r="E113" s="145"/>
      <c r="F113" s="345"/>
    </row>
    <row r="114" spans="1:6" ht="12" customHeight="1" thickBot="1">
      <c r="A114" s="30" t="s">
        <v>8</v>
      </c>
      <c r="B114" s="23" t="s">
        <v>276</v>
      </c>
      <c r="C114" s="137">
        <f>+C115+C117+C119</f>
        <v>7000000</v>
      </c>
      <c r="D114" s="137">
        <f>+D115+D117+D119</f>
        <v>7316701</v>
      </c>
      <c r="E114" s="137">
        <f>+E115+E117+E119</f>
        <v>7315261</v>
      </c>
      <c r="F114" s="334">
        <f>E114/C114</f>
        <v>1.0450372857142858</v>
      </c>
    </row>
    <row r="115" spans="1:6" ht="12" customHeight="1">
      <c r="A115" s="251" t="s">
        <v>75</v>
      </c>
      <c r="B115" s="6" t="s">
        <v>140</v>
      </c>
      <c r="C115" s="140">
        <v>2500000</v>
      </c>
      <c r="D115" s="140">
        <v>6316701</v>
      </c>
      <c r="E115" s="140">
        <v>6315261</v>
      </c>
      <c r="F115" s="314">
        <f>E115/C115</f>
        <v>2.5261043999999999</v>
      </c>
    </row>
    <row r="116" spans="1:6" ht="12" customHeight="1">
      <c r="A116" s="251" t="s">
        <v>76</v>
      </c>
      <c r="B116" s="10" t="s">
        <v>280</v>
      </c>
      <c r="C116" s="140"/>
      <c r="D116" s="140"/>
      <c r="E116" s="140"/>
      <c r="F116" s="314"/>
    </row>
    <row r="117" spans="1:6" ht="12" customHeight="1">
      <c r="A117" s="251" t="s">
        <v>77</v>
      </c>
      <c r="B117" s="10" t="s">
        <v>123</v>
      </c>
      <c r="C117" s="139">
        <v>3500000</v>
      </c>
      <c r="D117" s="139"/>
      <c r="E117" s="139"/>
      <c r="F117" s="335">
        <f>E117/C117</f>
        <v>0</v>
      </c>
    </row>
    <row r="118" spans="1:6" ht="12" customHeight="1">
      <c r="A118" s="251" t="s">
        <v>78</v>
      </c>
      <c r="B118" s="10" t="s">
        <v>281</v>
      </c>
      <c r="C118" s="128"/>
      <c r="D118" s="128"/>
      <c r="E118" s="128"/>
      <c r="F118" s="347"/>
    </row>
    <row r="119" spans="1:6" ht="12" customHeight="1">
      <c r="A119" s="251" t="s">
        <v>79</v>
      </c>
      <c r="B119" s="134" t="s">
        <v>143</v>
      </c>
      <c r="C119" s="128">
        <v>1000000</v>
      </c>
      <c r="D119" s="128">
        <v>1000000</v>
      </c>
      <c r="E119" s="128">
        <v>1000000</v>
      </c>
      <c r="F119" s="347"/>
    </row>
    <row r="120" spans="1:6" ht="12" customHeight="1">
      <c r="A120" s="251" t="s">
        <v>85</v>
      </c>
      <c r="B120" s="133" t="s">
        <v>340</v>
      </c>
      <c r="C120" s="128"/>
      <c r="D120" s="128"/>
      <c r="E120" s="128"/>
      <c r="F120" s="347"/>
    </row>
    <row r="121" spans="1:6" ht="12" customHeight="1">
      <c r="A121" s="251" t="s">
        <v>87</v>
      </c>
      <c r="B121" s="230" t="s">
        <v>286</v>
      </c>
      <c r="C121" s="128"/>
      <c r="D121" s="128"/>
      <c r="E121" s="128"/>
      <c r="F121" s="347"/>
    </row>
    <row r="122" spans="1:6" ht="12" customHeight="1">
      <c r="A122" s="251" t="s">
        <v>124</v>
      </c>
      <c r="B122" s="87" t="s">
        <v>269</v>
      </c>
      <c r="C122" s="128"/>
      <c r="D122" s="128"/>
      <c r="E122" s="128"/>
      <c r="F122" s="347"/>
    </row>
    <row r="123" spans="1:6" ht="12" customHeight="1">
      <c r="A123" s="251" t="s">
        <v>125</v>
      </c>
      <c r="B123" s="87" t="s">
        <v>285</v>
      </c>
      <c r="C123" s="128"/>
      <c r="D123" s="128"/>
      <c r="E123" s="128"/>
      <c r="F123" s="347"/>
    </row>
    <row r="124" spans="1:6" ht="12" customHeight="1">
      <c r="A124" s="251" t="s">
        <v>126</v>
      </c>
      <c r="B124" s="87" t="s">
        <v>284</v>
      </c>
      <c r="C124" s="128"/>
      <c r="D124" s="128"/>
      <c r="E124" s="128"/>
      <c r="F124" s="347"/>
    </row>
    <row r="125" spans="1:6" ht="12" customHeight="1">
      <c r="A125" s="251" t="s">
        <v>277</v>
      </c>
      <c r="B125" s="87" t="s">
        <v>272</v>
      </c>
      <c r="C125" s="128"/>
      <c r="D125" s="128"/>
      <c r="E125" s="128"/>
      <c r="F125" s="347"/>
    </row>
    <row r="126" spans="1:6" ht="12" customHeight="1">
      <c r="A126" s="251" t="s">
        <v>278</v>
      </c>
      <c r="B126" s="87" t="s">
        <v>283</v>
      </c>
      <c r="C126" s="128">
        <v>1000000</v>
      </c>
      <c r="D126" s="128">
        <v>1000000</v>
      </c>
      <c r="E126" s="128">
        <v>1000000</v>
      </c>
      <c r="F126" s="347"/>
    </row>
    <row r="127" spans="1:6" ht="12" customHeight="1" thickBot="1">
      <c r="A127" s="260" t="s">
        <v>279</v>
      </c>
      <c r="B127" s="87" t="s">
        <v>282</v>
      </c>
      <c r="C127" s="130"/>
      <c r="D127" s="130"/>
      <c r="E127" s="130"/>
      <c r="F127" s="348"/>
    </row>
    <row r="128" spans="1:6" ht="12" customHeight="1" thickBot="1">
      <c r="A128" s="30" t="s">
        <v>9</v>
      </c>
      <c r="B128" s="82" t="s">
        <v>360</v>
      </c>
      <c r="C128" s="137">
        <f>+C93+C114</f>
        <v>50416251</v>
      </c>
      <c r="D128" s="137">
        <f>+D93+D114</f>
        <v>82528008</v>
      </c>
      <c r="E128" s="137">
        <f>+E93+E114</f>
        <v>76653835</v>
      </c>
      <c r="F128" s="334">
        <f>E128/C128</f>
        <v>1.5204191799187925</v>
      </c>
    </row>
    <row r="129" spans="1:11" ht="12" customHeight="1" thickBot="1">
      <c r="A129" s="30" t="s">
        <v>10</v>
      </c>
      <c r="B129" s="82" t="s">
        <v>361</v>
      </c>
      <c r="C129" s="137">
        <f>+C130+C131+C132</f>
        <v>0</v>
      </c>
      <c r="D129" s="137">
        <f>+D130+D131+D132</f>
        <v>0</v>
      </c>
      <c r="E129" s="137">
        <f>+E130+E131+E132</f>
        <v>0</v>
      </c>
      <c r="F129" s="334"/>
    </row>
    <row r="130" spans="1:11" s="74" customFormat="1" ht="12" customHeight="1">
      <c r="A130" s="251" t="s">
        <v>177</v>
      </c>
      <c r="B130" s="7" t="s">
        <v>420</v>
      </c>
      <c r="C130" s="128"/>
      <c r="D130" s="128"/>
      <c r="E130" s="128"/>
      <c r="F130" s="347"/>
    </row>
    <row r="131" spans="1:11" ht="12" customHeight="1">
      <c r="A131" s="251" t="s">
        <v>180</v>
      </c>
      <c r="B131" s="7" t="s">
        <v>369</v>
      </c>
      <c r="C131" s="128"/>
      <c r="D131" s="128"/>
      <c r="E131" s="128"/>
      <c r="F131" s="347"/>
    </row>
    <row r="132" spans="1:11" ht="12" customHeight="1" thickBot="1">
      <c r="A132" s="260" t="s">
        <v>181</v>
      </c>
      <c r="B132" s="5" t="s">
        <v>419</v>
      </c>
      <c r="C132" s="128"/>
      <c r="D132" s="128"/>
      <c r="E132" s="128"/>
      <c r="F132" s="347"/>
    </row>
    <row r="133" spans="1:11" ht="12" customHeight="1" thickBot="1">
      <c r="A133" s="30" t="s">
        <v>11</v>
      </c>
      <c r="B133" s="82" t="s">
        <v>362</v>
      </c>
      <c r="C133" s="137">
        <f>+C134+C135+C136+C137+C138+C139</f>
        <v>0</v>
      </c>
      <c r="D133" s="137">
        <f>+D134+D135+D136+D137+D138+D139</f>
        <v>0</v>
      </c>
      <c r="E133" s="137">
        <f>+E134+E135+E136+E137+E138+E139</f>
        <v>0</v>
      </c>
      <c r="F133" s="334"/>
    </row>
    <row r="134" spans="1:11" ht="12" customHeight="1">
      <c r="A134" s="251" t="s">
        <v>62</v>
      </c>
      <c r="B134" s="7" t="s">
        <v>371</v>
      </c>
      <c r="C134" s="128"/>
      <c r="D134" s="128"/>
      <c r="E134" s="128"/>
      <c r="F134" s="347"/>
    </row>
    <row r="135" spans="1:11" ht="12" customHeight="1">
      <c r="A135" s="251" t="s">
        <v>63</v>
      </c>
      <c r="B135" s="7" t="s">
        <v>363</v>
      </c>
      <c r="C135" s="128"/>
      <c r="D135" s="128"/>
      <c r="E135" s="128"/>
      <c r="F135" s="347"/>
    </row>
    <row r="136" spans="1:11" ht="12" customHeight="1">
      <c r="A136" s="251" t="s">
        <v>64</v>
      </c>
      <c r="B136" s="7" t="s">
        <v>364</v>
      </c>
      <c r="C136" s="128"/>
      <c r="D136" s="128"/>
      <c r="E136" s="128"/>
      <c r="F136" s="347"/>
    </row>
    <row r="137" spans="1:11" ht="12" customHeight="1">
      <c r="A137" s="251" t="s">
        <v>111</v>
      </c>
      <c r="B137" s="7" t="s">
        <v>418</v>
      </c>
      <c r="C137" s="128"/>
      <c r="D137" s="128"/>
      <c r="E137" s="128"/>
      <c r="F137" s="347"/>
    </row>
    <row r="138" spans="1:11" ht="12" customHeight="1">
      <c r="A138" s="251" t="s">
        <v>112</v>
      </c>
      <c r="B138" s="7" t="s">
        <v>366</v>
      </c>
      <c r="C138" s="128"/>
      <c r="D138" s="128"/>
      <c r="E138" s="128"/>
      <c r="F138" s="347"/>
    </row>
    <row r="139" spans="1:11" s="74" customFormat="1" ht="12" customHeight="1" thickBot="1">
      <c r="A139" s="260" t="s">
        <v>113</v>
      </c>
      <c r="B139" s="5" t="s">
        <v>367</v>
      </c>
      <c r="C139" s="128"/>
      <c r="D139" s="128"/>
      <c r="E139" s="128"/>
      <c r="F139" s="347"/>
    </row>
    <row r="140" spans="1:11" ht="12" customHeight="1" thickBot="1">
      <c r="A140" s="30" t="s">
        <v>12</v>
      </c>
      <c r="B140" s="82" t="s">
        <v>430</v>
      </c>
      <c r="C140" s="143">
        <f>+C141+C142+C144+C145+C143</f>
        <v>33351570</v>
      </c>
      <c r="D140" s="143">
        <f>+D141+D142+D144+D145+D143</f>
        <v>26337967</v>
      </c>
      <c r="E140" s="143">
        <f>+E141+E142+E144+E145+E143</f>
        <v>26337967</v>
      </c>
      <c r="F140" s="337">
        <f>E140/C140</f>
        <v>0.78970696132146101</v>
      </c>
      <c r="K140" s="127"/>
    </row>
    <row r="141" spans="1:11">
      <c r="A141" s="251" t="s">
        <v>65</v>
      </c>
      <c r="B141" s="7" t="s">
        <v>287</v>
      </c>
      <c r="C141" s="128"/>
      <c r="D141" s="128"/>
      <c r="E141" s="128"/>
      <c r="F141" s="347"/>
    </row>
    <row r="142" spans="1:11" ht="12" customHeight="1">
      <c r="A142" s="251" t="s">
        <v>66</v>
      </c>
      <c r="B142" s="7" t="s">
        <v>288</v>
      </c>
      <c r="C142" s="128"/>
      <c r="D142" s="128">
        <v>1644708</v>
      </c>
      <c r="E142" s="128">
        <v>1644708</v>
      </c>
      <c r="F142" s="347" t="e">
        <f>E142/C142</f>
        <v>#DIV/0!</v>
      </c>
    </row>
    <row r="143" spans="1:11" ht="12" customHeight="1">
      <c r="A143" s="251" t="s">
        <v>201</v>
      </c>
      <c r="B143" s="7" t="s">
        <v>429</v>
      </c>
      <c r="C143" s="128">
        <v>33351570</v>
      </c>
      <c r="D143" s="128">
        <v>24693259</v>
      </c>
      <c r="E143" s="128">
        <v>24693259</v>
      </c>
      <c r="F143" s="347">
        <f>E143/C143</f>
        <v>0.74039270115319911</v>
      </c>
    </row>
    <row r="144" spans="1:11" s="74" customFormat="1" ht="12" customHeight="1">
      <c r="A144" s="251" t="s">
        <v>202</v>
      </c>
      <c r="B144" s="7" t="s">
        <v>376</v>
      </c>
      <c r="C144" s="128"/>
      <c r="D144" s="128"/>
      <c r="E144" s="128"/>
      <c r="F144" s="347"/>
    </row>
    <row r="145" spans="1:6" s="74" customFormat="1" ht="12" customHeight="1" thickBot="1">
      <c r="A145" s="260" t="s">
        <v>203</v>
      </c>
      <c r="B145" s="5" t="s">
        <v>307</v>
      </c>
      <c r="C145" s="128"/>
      <c r="D145" s="128"/>
      <c r="E145" s="128"/>
      <c r="F145" s="347"/>
    </row>
    <row r="146" spans="1:6" s="74" customFormat="1" ht="12" customHeight="1" thickBot="1">
      <c r="A146" s="30" t="s">
        <v>13</v>
      </c>
      <c r="B146" s="82" t="s">
        <v>377</v>
      </c>
      <c r="C146" s="146">
        <f>+C147+C148+C149+C150+C151</f>
        <v>0</v>
      </c>
      <c r="D146" s="146">
        <f>+D147+D148+D149+D150+D151</f>
        <v>0</v>
      </c>
      <c r="E146" s="146">
        <f>+E147+E148+E149+E150+E151</f>
        <v>0</v>
      </c>
      <c r="F146" s="349"/>
    </row>
    <row r="147" spans="1:6" s="74" customFormat="1" ht="12" customHeight="1">
      <c r="A147" s="251" t="s">
        <v>67</v>
      </c>
      <c r="B147" s="7" t="s">
        <v>372</v>
      </c>
      <c r="C147" s="128"/>
      <c r="D147" s="128"/>
      <c r="E147" s="128"/>
      <c r="F147" s="347"/>
    </row>
    <row r="148" spans="1:6" s="74" customFormat="1" ht="12" customHeight="1">
      <c r="A148" s="251" t="s">
        <v>68</v>
      </c>
      <c r="B148" s="7" t="s">
        <v>379</v>
      </c>
      <c r="C148" s="128"/>
      <c r="D148" s="128"/>
      <c r="E148" s="128"/>
      <c r="F148" s="347"/>
    </row>
    <row r="149" spans="1:6" s="74" customFormat="1" ht="12" customHeight="1">
      <c r="A149" s="251" t="s">
        <v>213</v>
      </c>
      <c r="B149" s="7" t="s">
        <v>374</v>
      </c>
      <c r="C149" s="128"/>
      <c r="D149" s="128"/>
      <c r="E149" s="128"/>
      <c r="F149" s="347"/>
    </row>
    <row r="150" spans="1:6" s="74" customFormat="1" ht="12" customHeight="1">
      <c r="A150" s="251" t="s">
        <v>214</v>
      </c>
      <c r="B150" s="7" t="s">
        <v>421</v>
      </c>
      <c r="C150" s="128"/>
      <c r="D150" s="128"/>
      <c r="E150" s="128"/>
      <c r="F150" s="347"/>
    </row>
    <row r="151" spans="1:6" ht="12.75" customHeight="1" thickBot="1">
      <c r="A151" s="260" t="s">
        <v>378</v>
      </c>
      <c r="B151" s="5" t="s">
        <v>381</v>
      </c>
      <c r="C151" s="130"/>
      <c r="D151" s="130"/>
      <c r="E151" s="130"/>
      <c r="F151" s="348"/>
    </row>
    <row r="152" spans="1:6" ht="12.75" customHeight="1" thickBot="1">
      <c r="A152" s="291" t="s">
        <v>14</v>
      </c>
      <c r="B152" s="82" t="s">
        <v>382</v>
      </c>
      <c r="C152" s="146"/>
      <c r="D152" s="146"/>
      <c r="E152" s="146"/>
      <c r="F152" s="349"/>
    </row>
    <row r="153" spans="1:6" ht="12.75" customHeight="1" thickBot="1">
      <c r="A153" s="291" t="s">
        <v>15</v>
      </c>
      <c r="B153" s="82" t="s">
        <v>383</v>
      </c>
      <c r="C153" s="146"/>
      <c r="D153" s="146"/>
      <c r="E153" s="146"/>
      <c r="F153" s="349"/>
    </row>
    <row r="154" spans="1:6" ht="12" customHeight="1" thickBot="1">
      <c r="A154" s="30" t="s">
        <v>16</v>
      </c>
      <c r="B154" s="82" t="s">
        <v>385</v>
      </c>
      <c r="C154" s="244">
        <f>+C129+C133+C140+C146+C152+C153</f>
        <v>33351570</v>
      </c>
      <c r="D154" s="244">
        <f>+D129+D133+D140+D146+D152+D153</f>
        <v>26337967</v>
      </c>
      <c r="E154" s="244">
        <f>+E129+E133+E140+E146+E152+E153</f>
        <v>26337967</v>
      </c>
      <c r="F154" s="351">
        <f>E154/C154</f>
        <v>0.78970696132146101</v>
      </c>
    </row>
    <row r="155" spans="1:6" ht="15" customHeight="1" thickBot="1">
      <c r="A155" s="262" t="s">
        <v>17</v>
      </c>
      <c r="B155" s="210" t="s">
        <v>384</v>
      </c>
      <c r="C155" s="244">
        <f>+C128+C154</f>
        <v>83767821</v>
      </c>
      <c r="D155" s="244">
        <f>+D128+D154</f>
        <v>108865975</v>
      </c>
      <c r="E155" s="244">
        <f>+E128+E154</f>
        <v>102991802</v>
      </c>
      <c r="F155" s="351">
        <f>E155/C155</f>
        <v>1.229491238646401</v>
      </c>
    </row>
    <row r="156" spans="1:6" ht="13.5" thickBot="1">
      <c r="A156" s="213"/>
      <c r="B156" s="214"/>
      <c r="C156" s="215"/>
    </row>
    <row r="157" spans="1:6" ht="15" customHeight="1" thickBot="1">
      <c r="A157" s="125" t="s">
        <v>422</v>
      </c>
      <c r="B157" s="126"/>
      <c r="C157" s="80">
        <v>4</v>
      </c>
      <c r="D157" s="80">
        <v>4</v>
      </c>
      <c r="E157" s="80">
        <v>4</v>
      </c>
    </row>
    <row r="158" spans="1:6" ht="14.25" customHeight="1" thickBot="1">
      <c r="A158" s="125" t="s">
        <v>137</v>
      </c>
      <c r="B158" s="126"/>
      <c r="C158" s="80">
        <v>13</v>
      </c>
      <c r="D158" s="80">
        <v>13</v>
      </c>
      <c r="E158" s="80">
        <v>13</v>
      </c>
    </row>
  </sheetData>
  <sheetProtection formatCells="0"/>
  <mergeCells count="5">
    <mergeCell ref="A92:F92"/>
    <mergeCell ref="B2:E3"/>
    <mergeCell ref="C4:F4"/>
    <mergeCell ref="C7:F7"/>
    <mergeCell ref="A1:F1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72" fitToHeight="0" orientation="portrait" verticalDpi="300" r:id="rId1"/>
  <headerFooter alignWithMargins="0"/>
  <rowBreaks count="1" manualBreakCount="1">
    <brk id="90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92D050"/>
    <pageSetUpPr fitToPage="1"/>
  </sheetPr>
  <dimension ref="A1:I60"/>
  <sheetViews>
    <sheetView view="pageLayout" zoomScaleNormal="120" workbookViewId="0">
      <selection activeCell="B1" sqref="B1:F1"/>
    </sheetView>
  </sheetViews>
  <sheetFormatPr defaultColWidth="9.33203125" defaultRowHeight="12.75"/>
  <cols>
    <col min="1" max="1" width="13.83203125" style="123" customWidth="1"/>
    <col min="2" max="2" width="79.1640625" style="124" customWidth="1"/>
    <col min="3" max="3" width="12" style="124" customWidth="1"/>
    <col min="4" max="4" width="11.83203125" style="124" customWidth="1"/>
    <col min="5" max="5" width="10.83203125" style="124" customWidth="1"/>
    <col min="6" max="6" width="12.5" style="124" customWidth="1"/>
    <col min="7" max="16384" width="9.33203125" style="124"/>
  </cols>
  <sheetData>
    <row r="1" spans="1:9" s="108" customFormat="1" ht="21" customHeight="1" thickBot="1">
      <c r="A1" s="107"/>
      <c r="B1" s="505" t="s">
        <v>630</v>
      </c>
      <c r="C1" s="505"/>
      <c r="D1" s="505"/>
      <c r="E1" s="505"/>
      <c r="F1" s="505"/>
    </row>
    <row r="2" spans="1:9" s="269" customFormat="1" ht="35.25" customHeight="1">
      <c r="A2" s="224" t="s">
        <v>135</v>
      </c>
      <c r="B2" s="506" t="s">
        <v>607</v>
      </c>
      <c r="C2" s="507"/>
      <c r="D2" s="507"/>
      <c r="E2" s="508"/>
      <c r="F2" s="202" t="s">
        <v>48</v>
      </c>
    </row>
    <row r="3" spans="1:9" s="269" customFormat="1" ht="24.75" thickBot="1">
      <c r="A3" s="263" t="s">
        <v>134</v>
      </c>
      <c r="B3" s="509" t="s">
        <v>315</v>
      </c>
      <c r="C3" s="510"/>
      <c r="D3" s="510"/>
      <c r="E3" s="511"/>
      <c r="F3" s="203" t="s">
        <v>42</v>
      </c>
    </row>
    <row r="4" spans="1:9" s="270" customFormat="1" ht="15.95" customHeight="1" thickBot="1">
      <c r="A4" s="110"/>
      <c r="B4" s="110"/>
      <c r="C4" s="512" t="s">
        <v>585</v>
      </c>
      <c r="D4" s="512"/>
      <c r="E4" s="512"/>
      <c r="F4" s="512"/>
    </row>
    <row r="5" spans="1:9" ht="48.75" thickBot="1">
      <c r="A5" s="225" t="s">
        <v>136</v>
      </c>
      <c r="B5" s="111" t="s">
        <v>44</v>
      </c>
      <c r="C5" s="112" t="s">
        <v>440</v>
      </c>
      <c r="D5" s="192" t="s">
        <v>441</v>
      </c>
      <c r="E5" s="192" t="s">
        <v>442</v>
      </c>
      <c r="F5" s="112" t="s">
        <v>443</v>
      </c>
    </row>
    <row r="6" spans="1:9" s="271" customFormat="1" ht="12.95" customHeight="1" thickBot="1">
      <c r="A6" s="97" t="s">
        <v>399</v>
      </c>
      <c r="B6" s="98" t="s">
        <v>400</v>
      </c>
      <c r="C6" s="99" t="s">
        <v>401</v>
      </c>
      <c r="D6" s="99" t="s">
        <v>403</v>
      </c>
      <c r="E6" s="99" t="s">
        <v>402</v>
      </c>
      <c r="F6" s="99" t="s">
        <v>404</v>
      </c>
    </row>
    <row r="7" spans="1:9" s="271" customFormat="1" ht="15.95" customHeight="1" thickBot="1">
      <c r="A7" s="225"/>
      <c r="B7" s="121" t="s">
        <v>45</v>
      </c>
      <c r="C7" s="500"/>
      <c r="D7" s="500"/>
      <c r="E7" s="500"/>
      <c r="F7" s="501"/>
    </row>
    <row r="8" spans="1:9" s="204" customFormat="1" ht="12" customHeight="1" thickBot="1">
      <c r="A8" s="97" t="s">
        <v>7</v>
      </c>
      <c r="B8" s="113" t="s">
        <v>423</v>
      </c>
      <c r="C8" s="156">
        <f>SUM(C9:C19)</f>
        <v>11214000</v>
      </c>
      <c r="D8" s="156">
        <f>SUM(D9:D19)</f>
        <v>9873094</v>
      </c>
      <c r="E8" s="156">
        <f>SUM(E9:E19)</f>
        <v>9873094</v>
      </c>
      <c r="F8" s="365">
        <f>E8/C8</f>
        <v>0.8804257178526842</v>
      </c>
    </row>
    <row r="9" spans="1:9" s="204" customFormat="1" ht="12" customHeight="1">
      <c r="A9" s="264" t="s">
        <v>69</v>
      </c>
      <c r="B9" s="8" t="s">
        <v>190</v>
      </c>
      <c r="C9" s="193"/>
      <c r="D9" s="193"/>
      <c r="E9" s="193"/>
      <c r="F9" s="385"/>
    </row>
    <row r="10" spans="1:9" s="204" customFormat="1" ht="12" customHeight="1">
      <c r="A10" s="265" t="s">
        <v>70</v>
      </c>
      <c r="B10" s="6" t="s">
        <v>191</v>
      </c>
      <c r="C10" s="154"/>
      <c r="D10" s="154"/>
      <c r="E10" s="154"/>
      <c r="F10" s="363" t="e">
        <f>E10/C10</f>
        <v>#DIV/0!</v>
      </c>
    </row>
    <row r="11" spans="1:9" s="204" customFormat="1" ht="12" customHeight="1">
      <c r="A11" s="265" t="s">
        <v>71</v>
      </c>
      <c r="B11" s="6" t="s">
        <v>192</v>
      </c>
      <c r="C11" s="154"/>
      <c r="D11" s="154"/>
      <c r="E11" s="154"/>
      <c r="F11" s="363"/>
    </row>
    <row r="12" spans="1:9" s="204" customFormat="1" ht="12" customHeight="1">
      <c r="A12" s="265" t="s">
        <v>72</v>
      </c>
      <c r="B12" s="6" t="s">
        <v>193</v>
      </c>
      <c r="C12" s="154"/>
      <c r="D12" s="154"/>
      <c r="E12" s="154"/>
      <c r="F12" s="363"/>
    </row>
    <row r="13" spans="1:9" s="204" customFormat="1" ht="12" customHeight="1">
      <c r="A13" s="265" t="s">
        <v>95</v>
      </c>
      <c r="B13" s="6" t="s">
        <v>194</v>
      </c>
      <c r="C13" s="154">
        <v>8830000</v>
      </c>
      <c r="D13" s="154">
        <v>7770172</v>
      </c>
      <c r="E13" s="154">
        <v>7770172</v>
      </c>
      <c r="F13" s="363">
        <f>E13/C13</f>
        <v>0.87997417893544738</v>
      </c>
      <c r="I13" s="390"/>
    </row>
    <row r="14" spans="1:9" s="204" customFormat="1" ht="12" customHeight="1">
      <c r="A14" s="265" t="s">
        <v>73</v>
      </c>
      <c r="B14" s="6" t="s">
        <v>316</v>
      </c>
      <c r="C14" s="154">
        <v>2384000</v>
      </c>
      <c r="D14" s="154">
        <v>2097941</v>
      </c>
      <c r="E14" s="154">
        <v>2097941</v>
      </c>
      <c r="F14" s="363">
        <f>E14/C14</f>
        <v>0.88000880872483223</v>
      </c>
    </row>
    <row r="15" spans="1:9" s="204" customFormat="1" ht="12" customHeight="1">
      <c r="A15" s="265" t="s">
        <v>74</v>
      </c>
      <c r="B15" s="5" t="s">
        <v>317</v>
      </c>
      <c r="C15" s="154"/>
      <c r="D15" s="154"/>
      <c r="E15" s="154"/>
      <c r="F15" s="363"/>
    </row>
    <row r="16" spans="1:9" s="204" customFormat="1" ht="12" customHeight="1">
      <c r="A16" s="265" t="s">
        <v>81</v>
      </c>
      <c r="B16" s="6" t="s">
        <v>197</v>
      </c>
      <c r="C16" s="194"/>
      <c r="D16" s="194">
        <v>4981</v>
      </c>
      <c r="E16" s="194">
        <v>4981</v>
      </c>
      <c r="F16" s="379"/>
    </row>
    <row r="17" spans="1:6" s="272" customFormat="1" ht="12" customHeight="1">
      <c r="A17" s="265" t="s">
        <v>82</v>
      </c>
      <c r="B17" s="6" t="s">
        <v>198</v>
      </c>
      <c r="C17" s="154"/>
      <c r="D17" s="154"/>
      <c r="E17" s="154"/>
      <c r="F17" s="363"/>
    </row>
    <row r="18" spans="1:6" s="272" customFormat="1" ht="12" customHeight="1">
      <c r="A18" s="265" t="s">
        <v>83</v>
      </c>
      <c r="B18" s="6" t="s">
        <v>345</v>
      </c>
      <c r="C18" s="155"/>
      <c r="D18" s="155"/>
      <c r="E18" s="155"/>
      <c r="F18" s="364"/>
    </row>
    <row r="19" spans="1:6" s="272" customFormat="1" ht="12" customHeight="1" thickBot="1">
      <c r="A19" s="265" t="s">
        <v>84</v>
      </c>
      <c r="B19" s="5" t="s">
        <v>199</v>
      </c>
      <c r="C19" s="155"/>
      <c r="D19" s="155"/>
      <c r="E19" s="155"/>
      <c r="F19" s="364"/>
    </row>
    <row r="20" spans="1:6" s="204" customFormat="1" ht="12" customHeight="1" thickBot="1">
      <c r="A20" s="97" t="s">
        <v>8</v>
      </c>
      <c r="B20" s="113" t="s">
        <v>318</v>
      </c>
      <c r="C20" s="156">
        <f>SUM(C21:C23)</f>
        <v>0</v>
      </c>
      <c r="D20" s="156">
        <f>SUM(D21:D23)</f>
        <v>0</v>
      </c>
      <c r="E20" s="156">
        <f>SUM(E21:E23)</f>
        <v>0</v>
      </c>
      <c r="F20" s="365"/>
    </row>
    <row r="21" spans="1:6" s="272" customFormat="1" ht="12" customHeight="1">
      <c r="A21" s="265" t="s">
        <v>75</v>
      </c>
      <c r="B21" s="7" t="s">
        <v>167</v>
      </c>
      <c r="C21" s="154"/>
      <c r="D21" s="154"/>
      <c r="E21" s="154"/>
      <c r="F21" s="363"/>
    </row>
    <row r="22" spans="1:6" s="272" customFormat="1" ht="12" customHeight="1">
      <c r="A22" s="265" t="s">
        <v>76</v>
      </c>
      <c r="B22" s="6" t="s">
        <v>319</v>
      </c>
      <c r="C22" s="154"/>
      <c r="D22" s="154"/>
      <c r="E22" s="154"/>
      <c r="F22" s="363"/>
    </row>
    <row r="23" spans="1:6" s="272" customFormat="1" ht="12" customHeight="1">
      <c r="A23" s="265" t="s">
        <v>77</v>
      </c>
      <c r="B23" s="6" t="s">
        <v>320</v>
      </c>
      <c r="C23" s="154"/>
      <c r="D23" s="154"/>
      <c r="E23" s="154"/>
      <c r="F23" s="363"/>
    </row>
    <row r="24" spans="1:6" s="272" customFormat="1" ht="12" customHeight="1" thickBot="1">
      <c r="A24" s="265" t="s">
        <v>78</v>
      </c>
      <c r="B24" s="6" t="s">
        <v>425</v>
      </c>
      <c r="C24" s="154"/>
      <c r="D24" s="154"/>
      <c r="E24" s="154"/>
      <c r="F24" s="363"/>
    </row>
    <row r="25" spans="1:6" s="272" customFormat="1" ht="12" customHeight="1" thickBot="1">
      <c r="A25" s="100" t="s">
        <v>9</v>
      </c>
      <c r="B25" s="82" t="s">
        <v>110</v>
      </c>
      <c r="C25" s="182"/>
      <c r="D25" s="182"/>
      <c r="E25" s="182"/>
      <c r="F25" s="383"/>
    </row>
    <row r="26" spans="1:6" s="272" customFormat="1" ht="12" customHeight="1" thickBot="1">
      <c r="A26" s="100" t="s">
        <v>10</v>
      </c>
      <c r="B26" s="82" t="s">
        <v>321</v>
      </c>
      <c r="C26" s="156">
        <f>+C27+C28</f>
        <v>0</v>
      </c>
      <c r="D26" s="156">
        <f>+D27+D28</f>
        <v>0</v>
      </c>
      <c r="E26" s="156">
        <f>+E27+E28</f>
        <v>0</v>
      </c>
      <c r="F26" s="365"/>
    </row>
    <row r="27" spans="1:6" s="272" customFormat="1" ht="12" customHeight="1">
      <c r="A27" s="266" t="s">
        <v>177</v>
      </c>
      <c r="B27" s="267" t="s">
        <v>319</v>
      </c>
      <c r="C27" s="64"/>
      <c r="D27" s="64"/>
      <c r="E27" s="64"/>
      <c r="F27" s="380"/>
    </row>
    <row r="28" spans="1:6" s="272" customFormat="1" ht="12" customHeight="1">
      <c r="A28" s="266" t="s">
        <v>180</v>
      </c>
      <c r="B28" s="268" t="s">
        <v>322</v>
      </c>
      <c r="C28" s="157"/>
      <c r="D28" s="157"/>
      <c r="E28" s="157"/>
      <c r="F28" s="366"/>
    </row>
    <row r="29" spans="1:6" s="272" customFormat="1" ht="12" customHeight="1" thickBot="1">
      <c r="A29" s="265" t="s">
        <v>181</v>
      </c>
      <c r="B29" s="85" t="s">
        <v>426</v>
      </c>
      <c r="C29" s="67"/>
      <c r="D29" s="67"/>
      <c r="E29" s="67"/>
      <c r="F29" s="386"/>
    </row>
    <row r="30" spans="1:6" s="272" customFormat="1" ht="12" customHeight="1" thickBot="1">
      <c r="A30" s="100" t="s">
        <v>11</v>
      </c>
      <c r="B30" s="82" t="s">
        <v>323</v>
      </c>
      <c r="C30" s="156">
        <f>+C31+C32+C33</f>
        <v>0</v>
      </c>
      <c r="D30" s="156">
        <f>+D31+D32+D33</f>
        <v>0</v>
      </c>
      <c r="E30" s="156">
        <f>+E31+E32+E33</f>
        <v>0</v>
      </c>
      <c r="F30" s="365"/>
    </row>
    <row r="31" spans="1:6" s="272" customFormat="1" ht="12" customHeight="1">
      <c r="A31" s="266" t="s">
        <v>62</v>
      </c>
      <c r="B31" s="267" t="s">
        <v>204</v>
      </c>
      <c r="C31" s="64"/>
      <c r="D31" s="64"/>
      <c r="E31" s="64"/>
      <c r="F31" s="380"/>
    </row>
    <row r="32" spans="1:6" s="272" customFormat="1" ht="12" customHeight="1">
      <c r="A32" s="266" t="s">
        <v>63</v>
      </c>
      <c r="B32" s="268" t="s">
        <v>205</v>
      </c>
      <c r="C32" s="157"/>
      <c r="D32" s="157"/>
      <c r="E32" s="157"/>
      <c r="F32" s="366"/>
    </row>
    <row r="33" spans="1:6" s="272" customFormat="1" ht="12" customHeight="1" thickBot="1">
      <c r="A33" s="265" t="s">
        <v>64</v>
      </c>
      <c r="B33" s="85" t="s">
        <v>206</v>
      </c>
      <c r="C33" s="67"/>
      <c r="D33" s="67"/>
      <c r="E33" s="67"/>
      <c r="F33" s="386"/>
    </row>
    <row r="34" spans="1:6" s="204" customFormat="1" ht="12" customHeight="1" thickBot="1">
      <c r="A34" s="100" t="s">
        <v>12</v>
      </c>
      <c r="B34" s="82" t="s">
        <v>292</v>
      </c>
      <c r="C34" s="182"/>
      <c r="D34" s="182"/>
      <c r="E34" s="182"/>
      <c r="F34" s="383"/>
    </row>
    <row r="35" spans="1:6" s="204" customFormat="1" ht="12" customHeight="1" thickBot="1">
      <c r="A35" s="100" t="s">
        <v>13</v>
      </c>
      <c r="B35" s="82" t="s">
        <v>324</v>
      </c>
      <c r="C35" s="195"/>
      <c r="D35" s="195"/>
      <c r="E35" s="195"/>
      <c r="F35" s="387"/>
    </row>
    <row r="36" spans="1:6" s="204" customFormat="1" ht="12" customHeight="1" thickBot="1">
      <c r="A36" s="97" t="s">
        <v>14</v>
      </c>
      <c r="B36" s="82" t="s">
        <v>427</v>
      </c>
      <c r="C36" s="196">
        <f>+C8+C20+C25+C26+C30+C34+C35</f>
        <v>11214000</v>
      </c>
      <c r="D36" s="196">
        <f>+D8+D20+D25+D26+D30+D34+D35</f>
        <v>9873094</v>
      </c>
      <c r="E36" s="196">
        <f>+E8+E20+E25+E26+E30+E34+E35</f>
        <v>9873094</v>
      </c>
      <c r="F36" s="388">
        <f>E36/C36</f>
        <v>0.8804257178526842</v>
      </c>
    </row>
    <row r="37" spans="1:6" s="204" customFormat="1" ht="12" customHeight="1" thickBot="1">
      <c r="A37" s="114" t="s">
        <v>15</v>
      </c>
      <c r="B37" s="82" t="s">
        <v>325</v>
      </c>
      <c r="C37" s="196">
        <f>+C38+C39+C40</f>
        <v>33466000</v>
      </c>
      <c r="D37" s="196">
        <f>+D38+D39+D40</f>
        <v>24807689</v>
      </c>
      <c r="E37" s="196">
        <f>+E38+E39+E40</f>
        <v>24807689</v>
      </c>
      <c r="F37" s="388">
        <f>E37/C37</f>
        <v>0.74128037411103809</v>
      </c>
    </row>
    <row r="38" spans="1:6" s="204" customFormat="1" ht="12" customHeight="1">
      <c r="A38" s="266" t="s">
        <v>326</v>
      </c>
      <c r="B38" s="267" t="s">
        <v>149</v>
      </c>
      <c r="C38" s="64">
        <v>114430</v>
      </c>
      <c r="D38" s="64">
        <v>114430</v>
      </c>
      <c r="E38" s="64">
        <v>114430</v>
      </c>
      <c r="F38" s="380"/>
    </row>
    <row r="39" spans="1:6" s="204" customFormat="1" ht="12" customHeight="1">
      <c r="A39" s="266" t="s">
        <v>327</v>
      </c>
      <c r="B39" s="268" t="s">
        <v>2</v>
      </c>
      <c r="C39" s="157"/>
      <c r="D39" s="157"/>
      <c r="E39" s="157"/>
      <c r="F39" s="366"/>
    </row>
    <row r="40" spans="1:6" s="272" customFormat="1" ht="12" customHeight="1" thickBot="1">
      <c r="A40" s="265" t="s">
        <v>328</v>
      </c>
      <c r="B40" s="85" t="s">
        <v>329</v>
      </c>
      <c r="C40" s="67">
        <v>33351570</v>
      </c>
      <c r="D40" s="67">
        <v>24693259</v>
      </c>
      <c r="E40" s="67">
        <v>24693259</v>
      </c>
      <c r="F40" s="386">
        <f>E40/C40</f>
        <v>0.74039270115319911</v>
      </c>
    </row>
    <row r="41" spans="1:6" s="272" customFormat="1" ht="15" customHeight="1" thickBot="1">
      <c r="A41" s="114" t="s">
        <v>16</v>
      </c>
      <c r="B41" s="115" t="s">
        <v>330</v>
      </c>
      <c r="C41" s="199">
        <f>+C36+C37</f>
        <v>44680000</v>
      </c>
      <c r="D41" s="199">
        <f>+D36+D37</f>
        <v>34680783</v>
      </c>
      <c r="E41" s="199">
        <f>+E36+E37</f>
        <v>34680783</v>
      </c>
      <c r="F41" s="389">
        <f>E41/C41</f>
        <v>0.77620373769024176</v>
      </c>
    </row>
    <row r="42" spans="1:6" s="272" customFormat="1" ht="15" customHeight="1">
      <c r="A42" s="116"/>
      <c r="B42" s="117"/>
      <c r="C42" s="197"/>
    </row>
    <row r="43" spans="1:6" ht="13.5" thickBot="1">
      <c r="A43" s="118"/>
      <c r="B43" s="119"/>
      <c r="C43" s="198"/>
    </row>
    <row r="44" spans="1:6" s="271" customFormat="1" ht="16.5" customHeight="1" thickBot="1">
      <c r="A44" s="120"/>
      <c r="B44" s="225" t="s">
        <v>46</v>
      </c>
      <c r="C44" s="302"/>
      <c r="D44" s="303"/>
      <c r="E44" s="503"/>
      <c r="F44" s="504"/>
    </row>
    <row r="45" spans="1:6" s="273" customFormat="1" ht="12" customHeight="1" thickBot="1">
      <c r="A45" s="100" t="s">
        <v>7</v>
      </c>
      <c r="B45" s="304" t="s">
        <v>331</v>
      </c>
      <c r="C45" s="305">
        <f>SUM(C46:C50)</f>
        <v>44680000</v>
      </c>
      <c r="D45" s="305">
        <f>SUM(D46:D50)</f>
        <v>34680783</v>
      </c>
      <c r="E45" s="305">
        <f>SUM(E46:E50)</f>
        <v>34465651</v>
      </c>
      <c r="F45" s="382">
        <f>E45/C45</f>
        <v>0.77138878692927482</v>
      </c>
    </row>
    <row r="46" spans="1:6" ht="12" customHeight="1">
      <c r="A46" s="265" t="s">
        <v>69</v>
      </c>
      <c r="B46" s="7" t="s">
        <v>38</v>
      </c>
      <c r="C46" s="64">
        <v>24413000</v>
      </c>
      <c r="D46" s="64">
        <v>21549369</v>
      </c>
      <c r="E46" s="64">
        <v>21549369</v>
      </c>
      <c r="F46" s="380">
        <f>E46/C46</f>
        <v>0.88270056936877894</v>
      </c>
    </row>
    <row r="47" spans="1:6" ht="12" customHeight="1">
      <c r="A47" s="265" t="s">
        <v>70</v>
      </c>
      <c r="B47" s="6" t="s">
        <v>119</v>
      </c>
      <c r="C47" s="66">
        <v>6628000</v>
      </c>
      <c r="D47" s="66">
        <v>6110684</v>
      </c>
      <c r="E47" s="66">
        <v>6110684</v>
      </c>
      <c r="F47" s="380">
        <f>E47/C47</f>
        <v>0.9219499094749547</v>
      </c>
    </row>
    <row r="48" spans="1:6" ht="12" customHeight="1">
      <c r="A48" s="265" t="s">
        <v>71</v>
      </c>
      <c r="B48" s="6" t="s">
        <v>94</v>
      </c>
      <c r="C48" s="66">
        <v>13639000</v>
      </c>
      <c r="D48" s="66">
        <v>7020730</v>
      </c>
      <c r="E48" s="66">
        <v>6805598</v>
      </c>
      <c r="F48" s="380">
        <f>E48/C48</f>
        <v>0.49898071706136815</v>
      </c>
    </row>
    <row r="49" spans="1:6" ht="12" customHeight="1">
      <c r="A49" s="265" t="s">
        <v>72</v>
      </c>
      <c r="B49" s="6" t="s">
        <v>120</v>
      </c>
      <c r="C49" s="66"/>
      <c r="D49" s="66"/>
      <c r="E49" s="66"/>
      <c r="F49" s="380"/>
    </row>
    <row r="50" spans="1:6" ht="12" customHeight="1" thickBot="1">
      <c r="A50" s="265" t="s">
        <v>95</v>
      </c>
      <c r="B50" s="6" t="s">
        <v>121</v>
      </c>
      <c r="C50" s="66"/>
      <c r="D50" s="66"/>
      <c r="E50" s="66"/>
      <c r="F50" s="367"/>
    </row>
    <row r="51" spans="1:6" ht="12" customHeight="1" thickBot="1">
      <c r="A51" s="100" t="s">
        <v>8</v>
      </c>
      <c r="B51" s="82" t="s">
        <v>332</v>
      </c>
      <c r="C51" s="156">
        <f>SUM(C52:C54)</f>
        <v>0</v>
      </c>
      <c r="D51" s="156">
        <f>SUM(D52:D54)</f>
        <v>0</v>
      </c>
      <c r="E51" s="156">
        <f>SUM(E52:E54)</f>
        <v>0</v>
      </c>
      <c r="F51" s="365" t="e">
        <f>E51/C51</f>
        <v>#DIV/0!</v>
      </c>
    </row>
    <row r="52" spans="1:6" s="273" customFormat="1" ht="12" customHeight="1">
      <c r="A52" s="265" t="s">
        <v>75</v>
      </c>
      <c r="B52" s="7" t="s">
        <v>140</v>
      </c>
      <c r="C52" s="64"/>
      <c r="D52" s="64"/>
      <c r="E52" s="64"/>
      <c r="F52" s="380"/>
    </row>
    <row r="53" spans="1:6" ht="12" customHeight="1">
      <c r="A53" s="265" t="s">
        <v>76</v>
      </c>
      <c r="B53" s="6" t="s">
        <v>123</v>
      </c>
      <c r="C53" s="66"/>
      <c r="D53" s="66"/>
      <c r="E53" s="66"/>
      <c r="F53" s="380"/>
    </row>
    <row r="54" spans="1:6" ht="12" customHeight="1">
      <c r="A54" s="265" t="s">
        <v>77</v>
      </c>
      <c r="B54" s="6" t="s">
        <v>47</v>
      </c>
      <c r="C54" s="66"/>
      <c r="D54" s="66"/>
      <c r="E54" s="66"/>
      <c r="F54" s="367"/>
    </row>
    <row r="55" spans="1:6" ht="12" customHeight="1" thickBot="1">
      <c r="A55" s="265" t="s">
        <v>78</v>
      </c>
      <c r="B55" s="6" t="s">
        <v>424</v>
      </c>
      <c r="C55" s="66"/>
      <c r="D55" s="66"/>
      <c r="E55" s="66"/>
      <c r="F55" s="367"/>
    </row>
    <row r="56" spans="1:6" ht="15" customHeight="1" thickBot="1">
      <c r="A56" s="100" t="s">
        <v>9</v>
      </c>
      <c r="B56" s="82" t="s">
        <v>4</v>
      </c>
      <c r="C56" s="182"/>
      <c r="D56" s="182"/>
      <c r="E56" s="182"/>
      <c r="F56" s="383"/>
    </row>
    <row r="57" spans="1:6" ht="13.5" thickBot="1">
      <c r="A57" s="100" t="s">
        <v>10</v>
      </c>
      <c r="B57" s="122" t="s">
        <v>428</v>
      </c>
      <c r="C57" s="200">
        <f>+C45+C51+C56</f>
        <v>44680000</v>
      </c>
      <c r="D57" s="200">
        <f>+D45+D51+D56</f>
        <v>34680783</v>
      </c>
      <c r="E57" s="200">
        <f>+E45+E51+E56</f>
        <v>34465651</v>
      </c>
      <c r="F57" s="384">
        <f>E57/C57</f>
        <v>0.77138878692927482</v>
      </c>
    </row>
    <row r="58" spans="1:6" ht="15" customHeight="1" thickBot="1">
      <c r="C58" s="201"/>
    </row>
    <row r="59" spans="1:6" ht="14.25" customHeight="1" thickBot="1">
      <c r="A59" s="125" t="s">
        <v>422</v>
      </c>
      <c r="B59" s="126"/>
      <c r="C59" s="80">
        <v>8</v>
      </c>
      <c r="D59" s="80">
        <v>8</v>
      </c>
      <c r="E59" s="80">
        <v>8</v>
      </c>
    </row>
    <row r="60" spans="1:6" ht="13.5" thickBot="1">
      <c r="A60" s="125" t="s">
        <v>137</v>
      </c>
      <c r="B60" s="126"/>
      <c r="C60" s="80">
        <v>0</v>
      </c>
      <c r="D60" s="80">
        <v>0</v>
      </c>
      <c r="E60" s="80">
        <v>0</v>
      </c>
    </row>
  </sheetData>
  <sheetProtection formatCells="0"/>
  <mergeCells count="6">
    <mergeCell ref="E44:F44"/>
    <mergeCell ref="B1:F1"/>
    <mergeCell ref="B2:E2"/>
    <mergeCell ref="B3:E3"/>
    <mergeCell ref="C4:F4"/>
    <mergeCell ref="C7:F7"/>
  </mergeCells>
  <printOptions horizontalCentered="1"/>
  <pageMargins left="0.78740157480314965" right="0.78740157480314965" top="0.98425196850393704" bottom="0.98425196850393704" header="0.78740157480314965" footer="0.78740157480314965"/>
  <pageSetup paperSize="9" scale="68" fitToHeight="0" orientation="portrait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>
  <sheetPr codeName="Munka3">
    <tabColor rgb="FF92D050"/>
    <pageSetUpPr fitToPage="1"/>
  </sheetPr>
  <dimension ref="A1:F25"/>
  <sheetViews>
    <sheetView view="pageLayout" zoomScaleNormal="100" workbookViewId="0">
      <selection activeCell="F13" sqref="F13:F25"/>
    </sheetView>
  </sheetViews>
  <sheetFormatPr defaultColWidth="9.33203125" defaultRowHeight="12.75"/>
  <cols>
    <col min="1" max="1" width="88.6640625" style="39" customWidth="1"/>
    <col min="2" max="2" width="21.6640625" style="39" customWidth="1"/>
    <col min="3" max="3" width="13.6640625" style="39" customWidth="1"/>
    <col min="4" max="4" width="27.83203125" style="39" customWidth="1"/>
    <col min="5" max="5" width="19.6640625" style="39" customWidth="1"/>
    <col min="6" max="6" width="3.5" style="39" customWidth="1"/>
    <col min="7" max="16384" width="9.33203125" style="39"/>
  </cols>
  <sheetData>
    <row r="1" spans="1:6" ht="47.25" customHeight="1">
      <c r="A1" s="515" t="s">
        <v>608</v>
      </c>
      <c r="B1" s="515"/>
      <c r="C1" s="515"/>
      <c r="D1" s="515"/>
      <c r="E1" s="515"/>
    </row>
    <row r="2" spans="1:6" ht="22.5" customHeight="1" thickBot="1">
      <c r="A2" s="206"/>
      <c r="B2" s="516" t="s">
        <v>612</v>
      </c>
      <c r="C2" s="516"/>
      <c r="D2" s="516"/>
      <c r="E2" s="516"/>
    </row>
    <row r="3" spans="1:6" s="40" customFormat="1" ht="36.75" customHeight="1" thickBot="1">
      <c r="A3" s="131" t="s">
        <v>40</v>
      </c>
      <c r="B3" s="392" t="s">
        <v>609</v>
      </c>
      <c r="C3" s="392" t="s">
        <v>610</v>
      </c>
      <c r="D3" s="392" t="s">
        <v>611</v>
      </c>
      <c r="E3" s="392" t="s">
        <v>443</v>
      </c>
    </row>
    <row r="4" spans="1:6" s="41" customFormat="1" ht="13.5" thickBot="1">
      <c r="A4" s="90" t="s">
        <v>399</v>
      </c>
      <c r="B4" s="91" t="s">
        <v>400</v>
      </c>
      <c r="C4" s="91" t="s">
        <v>401</v>
      </c>
      <c r="D4" s="91" t="s">
        <v>403</v>
      </c>
      <c r="E4" s="91" t="s">
        <v>402</v>
      </c>
    </row>
    <row r="5" spans="1:6">
      <c r="A5" s="75" t="s">
        <v>162</v>
      </c>
      <c r="B5" s="223">
        <v>15534671</v>
      </c>
      <c r="C5" s="129">
        <v>17546868</v>
      </c>
      <c r="D5" s="129">
        <v>17546868</v>
      </c>
      <c r="E5" s="391">
        <f>D5/B5</f>
        <v>1.1295294248587562</v>
      </c>
    </row>
    <row r="6" spans="1:6" ht="12.75" customHeight="1">
      <c r="A6" s="76" t="s">
        <v>435</v>
      </c>
      <c r="B6" s="223">
        <v>19683400</v>
      </c>
      <c r="C6" s="128">
        <v>19683400</v>
      </c>
      <c r="D6" s="128">
        <v>19683400</v>
      </c>
      <c r="E6" s="391">
        <f>D6/B6</f>
        <v>1</v>
      </c>
    </row>
    <row r="7" spans="1:6">
      <c r="A7" s="76" t="s">
        <v>436</v>
      </c>
      <c r="B7" s="223">
        <v>11292964</v>
      </c>
      <c r="C7" s="128">
        <v>11579360</v>
      </c>
      <c r="D7" s="128">
        <v>11579360</v>
      </c>
      <c r="E7" s="391">
        <f>D7/B7</f>
        <v>1.0253605696431867</v>
      </c>
    </row>
    <row r="8" spans="1:6">
      <c r="A8" s="76" t="s">
        <v>437</v>
      </c>
      <c r="B8" s="223">
        <v>1200000</v>
      </c>
      <c r="C8" s="128">
        <v>1200000</v>
      </c>
      <c r="D8" s="128">
        <v>1200000</v>
      </c>
      <c r="E8" s="391">
        <f>D8/B8</f>
        <v>1</v>
      </c>
    </row>
    <row r="9" spans="1:6">
      <c r="A9" s="133" t="s">
        <v>341</v>
      </c>
      <c r="B9" s="223"/>
      <c r="C9" s="128">
        <v>1246390</v>
      </c>
      <c r="D9" s="128">
        <v>1246390</v>
      </c>
      <c r="E9" s="393"/>
    </row>
    <row r="10" spans="1:6">
      <c r="A10" s="76" t="s">
        <v>342</v>
      </c>
      <c r="B10" s="223"/>
      <c r="C10" s="223">
        <v>841914</v>
      </c>
      <c r="D10" s="223">
        <v>841914</v>
      </c>
      <c r="E10" s="393"/>
    </row>
    <row r="11" spans="1:6">
      <c r="A11" s="76"/>
      <c r="B11" s="223"/>
      <c r="C11" s="223"/>
      <c r="D11" s="223"/>
      <c r="E11" s="393"/>
    </row>
    <row r="12" spans="1:6">
      <c r="A12" s="76"/>
      <c r="B12" s="223"/>
      <c r="C12" s="223"/>
      <c r="D12" s="223"/>
      <c r="E12" s="393"/>
    </row>
    <row r="13" spans="1:6">
      <c r="A13" s="76"/>
      <c r="B13" s="223"/>
      <c r="C13" s="223"/>
      <c r="D13" s="223"/>
      <c r="E13" s="393"/>
      <c r="F13" s="513"/>
    </row>
    <row r="14" spans="1:6">
      <c r="A14" s="76"/>
      <c r="B14" s="223"/>
      <c r="C14" s="223"/>
      <c r="D14" s="223"/>
      <c r="E14" s="393"/>
      <c r="F14" s="514"/>
    </row>
    <row r="15" spans="1:6">
      <c r="A15" s="76"/>
      <c r="B15" s="223"/>
      <c r="C15" s="223"/>
      <c r="D15" s="223"/>
      <c r="E15" s="393"/>
      <c r="F15" s="514"/>
    </row>
    <row r="16" spans="1:6">
      <c r="A16" s="76"/>
      <c r="B16" s="223"/>
      <c r="C16" s="223"/>
      <c r="D16" s="223"/>
      <c r="E16" s="393"/>
      <c r="F16" s="514"/>
    </row>
    <row r="17" spans="1:6">
      <c r="A17" s="76"/>
      <c r="B17" s="223"/>
      <c r="C17" s="223"/>
      <c r="D17" s="223"/>
      <c r="E17" s="393"/>
      <c r="F17" s="514"/>
    </row>
    <row r="18" spans="1:6">
      <c r="A18" s="76"/>
      <c r="B18" s="223"/>
      <c r="C18" s="223"/>
      <c r="D18" s="223"/>
      <c r="E18" s="393"/>
      <c r="F18" s="514"/>
    </row>
    <row r="19" spans="1:6">
      <c r="A19" s="76"/>
      <c r="B19" s="223"/>
      <c r="C19" s="223"/>
      <c r="D19" s="223"/>
      <c r="E19" s="393"/>
      <c r="F19" s="514"/>
    </row>
    <row r="20" spans="1:6">
      <c r="A20" s="76"/>
      <c r="B20" s="223"/>
      <c r="C20" s="223"/>
      <c r="D20" s="223"/>
      <c r="E20" s="393"/>
      <c r="F20" s="514"/>
    </row>
    <row r="21" spans="1:6">
      <c r="A21" s="76"/>
      <c r="B21" s="223"/>
      <c r="C21" s="223"/>
      <c r="D21" s="223"/>
      <c r="E21" s="393"/>
      <c r="F21" s="514"/>
    </row>
    <row r="22" spans="1:6">
      <c r="A22" s="76"/>
      <c r="B22" s="223"/>
      <c r="C22" s="223"/>
      <c r="D22" s="223"/>
      <c r="E22" s="393"/>
      <c r="F22" s="514"/>
    </row>
    <row r="23" spans="1:6">
      <c r="A23" s="76"/>
      <c r="B23" s="223"/>
      <c r="C23" s="223"/>
      <c r="D23" s="223"/>
      <c r="E23" s="393"/>
      <c r="F23" s="514"/>
    </row>
    <row r="24" spans="1:6" ht="13.5" thickBot="1">
      <c r="A24" s="77"/>
      <c r="B24" s="223"/>
      <c r="C24" s="223"/>
      <c r="D24" s="223"/>
      <c r="E24" s="462"/>
      <c r="F24" s="514"/>
    </row>
    <row r="25" spans="1:6" s="43" customFormat="1" ht="19.5" customHeight="1" thickBot="1">
      <c r="A25" s="33" t="s">
        <v>41</v>
      </c>
      <c r="B25" s="42">
        <f>SUM(B5:B24)</f>
        <v>47711035</v>
      </c>
      <c r="C25" s="42">
        <f t="shared" ref="C25:D25" si="0">SUM(C5:C24)</f>
        <v>52097932</v>
      </c>
      <c r="D25" s="42">
        <f t="shared" si="0"/>
        <v>52097932</v>
      </c>
      <c r="E25" s="463">
        <f>D25/B25</f>
        <v>1.0919472193382516</v>
      </c>
      <c r="F25" s="514"/>
    </row>
  </sheetData>
  <mergeCells count="3">
    <mergeCell ref="F13:F25"/>
    <mergeCell ref="A1:E1"/>
    <mergeCell ref="B2:E2"/>
  </mergeCells>
  <phoneticPr fontId="0" type="noConversion"/>
  <printOptions horizontalCentered="1"/>
  <pageMargins left="0.78740157480314965" right="0.78740157480314965" top="0.98425196850393704" bottom="0.98425196850393704" header="0.78740157480314965" footer="0.78740157480314965"/>
  <pageSetup paperSize="9" scale="82" orientation="landscape" verticalDpi="300" r:id="rId1"/>
  <headerFooter alignWithMargins="0">
    <oddHeader>&amp;CMórichida 2016. évi költségvetés végrehajtása&amp;R3.sz. melléklet a 6/2017(V.05.)Sz. önk. rendelethez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92D050"/>
  </sheetPr>
  <dimension ref="A1:F39"/>
  <sheetViews>
    <sheetView view="pageLayout" zoomScaleNormal="100" workbookViewId="0">
      <selection sqref="A1:F1"/>
    </sheetView>
  </sheetViews>
  <sheetFormatPr defaultRowHeight="12.75"/>
  <cols>
    <col min="1" max="1" width="6.6640625" customWidth="1"/>
    <col min="2" max="2" width="43.33203125" customWidth="1"/>
    <col min="3" max="3" width="33.83203125" customWidth="1"/>
    <col min="4" max="4" width="14.83203125" customWidth="1"/>
    <col min="5" max="5" width="11.33203125" bestFit="1" customWidth="1"/>
    <col min="6" max="6" width="12.33203125" customWidth="1"/>
  </cols>
  <sheetData>
    <row r="1" spans="1:6" ht="45" customHeight="1">
      <c r="A1" s="519" t="s">
        <v>613</v>
      </c>
      <c r="B1" s="519"/>
      <c r="C1" s="519"/>
      <c r="D1" s="519"/>
      <c r="E1" s="519"/>
      <c r="F1" s="519"/>
    </row>
    <row r="2" spans="1:6" ht="17.25" customHeight="1">
      <c r="A2" s="205"/>
      <c r="B2" s="205"/>
      <c r="C2" s="205"/>
      <c r="D2" s="205"/>
    </row>
    <row r="3" spans="1:6" ht="13.5" thickBot="1">
      <c r="A3" s="101"/>
      <c r="B3" s="101"/>
      <c r="C3" s="520" t="s">
        <v>43</v>
      </c>
      <c r="D3" s="520"/>
      <c r="E3" s="520"/>
      <c r="F3" s="520"/>
    </row>
    <row r="4" spans="1:6" ht="42.75" customHeight="1" thickBot="1">
      <c r="A4" s="207" t="s">
        <v>57</v>
      </c>
      <c r="B4" s="208" t="s">
        <v>88</v>
      </c>
      <c r="C4" s="208" t="s">
        <v>89</v>
      </c>
      <c r="D4" s="209" t="s">
        <v>440</v>
      </c>
      <c r="E4" s="209" t="s">
        <v>439</v>
      </c>
      <c r="F4" s="209" t="s">
        <v>442</v>
      </c>
    </row>
    <row r="5" spans="1:6" ht="15.95" customHeight="1">
      <c r="A5" s="102" t="s">
        <v>7</v>
      </c>
      <c r="B5" s="25" t="s">
        <v>614</v>
      </c>
      <c r="C5" s="25" t="s">
        <v>438</v>
      </c>
      <c r="D5" s="26">
        <v>50000</v>
      </c>
      <c r="E5" s="26">
        <v>50000</v>
      </c>
      <c r="F5" s="26">
        <v>50000</v>
      </c>
    </row>
    <row r="6" spans="1:6" ht="15.95" customHeight="1">
      <c r="A6" s="103" t="s">
        <v>8</v>
      </c>
      <c r="B6" s="27" t="s">
        <v>615</v>
      </c>
      <c r="C6" s="27" t="s">
        <v>438</v>
      </c>
      <c r="D6" s="28">
        <v>50000</v>
      </c>
      <c r="E6" s="28">
        <v>50000</v>
      </c>
      <c r="F6" s="28">
        <v>50000</v>
      </c>
    </row>
    <row r="7" spans="1:6" ht="15.95" customHeight="1">
      <c r="A7" s="103" t="s">
        <v>9</v>
      </c>
      <c r="B7" s="27" t="s">
        <v>616</v>
      </c>
      <c r="C7" s="27" t="s">
        <v>438</v>
      </c>
      <c r="D7" s="28">
        <v>50000</v>
      </c>
      <c r="E7" s="28">
        <v>50000</v>
      </c>
      <c r="F7" s="28">
        <v>50000</v>
      </c>
    </row>
    <row r="8" spans="1:6" ht="15.95" customHeight="1">
      <c r="A8" s="103" t="s">
        <v>10</v>
      </c>
      <c r="B8" s="27" t="s">
        <v>617</v>
      </c>
      <c r="C8" s="27" t="s">
        <v>438</v>
      </c>
      <c r="D8" s="28">
        <v>50000</v>
      </c>
      <c r="E8" s="28">
        <v>50000</v>
      </c>
      <c r="F8" s="28">
        <v>50000</v>
      </c>
    </row>
    <row r="9" spans="1:6" ht="15.95" customHeight="1">
      <c r="A9" s="103" t="s">
        <v>11</v>
      </c>
      <c r="B9" s="27" t="s">
        <v>618</v>
      </c>
      <c r="C9" s="27" t="s">
        <v>438</v>
      </c>
      <c r="D9" s="28">
        <v>50000</v>
      </c>
      <c r="E9" s="28">
        <v>50000</v>
      </c>
      <c r="F9" s="28">
        <v>50000</v>
      </c>
    </row>
    <row r="10" spans="1:6" ht="15.95" customHeight="1">
      <c r="A10" s="103" t="s">
        <v>12</v>
      </c>
      <c r="B10" s="29" t="s">
        <v>619</v>
      </c>
      <c r="C10" s="27" t="s">
        <v>438</v>
      </c>
      <c r="D10" s="28">
        <v>50000</v>
      </c>
      <c r="E10" s="28">
        <v>50000</v>
      </c>
      <c r="F10" s="28">
        <v>50000</v>
      </c>
    </row>
    <row r="11" spans="1:6" ht="15.95" customHeight="1">
      <c r="A11" s="103" t="s">
        <v>13</v>
      </c>
      <c r="B11" s="27" t="s">
        <v>620</v>
      </c>
      <c r="C11" s="27" t="s">
        <v>438</v>
      </c>
      <c r="D11" s="28">
        <v>50000</v>
      </c>
      <c r="E11" s="28">
        <v>50000</v>
      </c>
      <c r="F11" s="28">
        <v>50000</v>
      </c>
    </row>
    <row r="12" spans="1:6" ht="15.95" customHeight="1">
      <c r="A12" s="103" t="s">
        <v>14</v>
      </c>
      <c r="B12" s="27" t="s">
        <v>621</v>
      </c>
      <c r="C12" s="27" t="s">
        <v>438</v>
      </c>
      <c r="D12" s="28">
        <v>50000</v>
      </c>
      <c r="E12" s="28">
        <v>50000</v>
      </c>
      <c r="F12" s="28">
        <v>50000</v>
      </c>
    </row>
    <row r="13" spans="1:6" ht="15.95" customHeight="1">
      <c r="A13" s="103" t="s">
        <v>15</v>
      </c>
      <c r="B13" s="27" t="s">
        <v>622</v>
      </c>
      <c r="C13" s="27" t="s">
        <v>438</v>
      </c>
      <c r="D13" s="28">
        <v>50000</v>
      </c>
      <c r="E13" s="28">
        <v>50000</v>
      </c>
      <c r="F13" s="28">
        <v>50000</v>
      </c>
    </row>
    <row r="14" spans="1:6" ht="15.95" customHeight="1">
      <c r="A14" s="103" t="s">
        <v>16</v>
      </c>
      <c r="B14" s="27" t="s">
        <v>623</v>
      </c>
      <c r="C14" s="27" t="s">
        <v>438</v>
      </c>
      <c r="D14" s="28">
        <v>50000</v>
      </c>
      <c r="E14" s="28">
        <v>50000</v>
      </c>
      <c r="F14" s="28">
        <v>50000</v>
      </c>
    </row>
    <row r="15" spans="1:6" ht="15.95" customHeight="1">
      <c r="A15" s="103" t="s">
        <v>17</v>
      </c>
      <c r="B15" s="27"/>
      <c r="C15" s="27"/>
      <c r="D15" s="28"/>
      <c r="E15" s="28"/>
      <c r="F15" s="28"/>
    </row>
    <row r="16" spans="1:6" ht="15.95" customHeight="1">
      <c r="A16" s="103" t="s">
        <v>18</v>
      </c>
      <c r="B16" s="27"/>
      <c r="C16" s="27"/>
      <c r="D16" s="28"/>
      <c r="E16" s="28"/>
      <c r="F16" s="28"/>
    </row>
    <row r="17" spans="1:6" ht="15.95" customHeight="1">
      <c r="A17" s="103" t="s">
        <v>19</v>
      </c>
      <c r="B17" s="27"/>
      <c r="C17" s="27"/>
      <c r="D17" s="28"/>
      <c r="E17" s="28"/>
      <c r="F17" s="28"/>
    </row>
    <row r="18" spans="1:6" ht="15.95" customHeight="1">
      <c r="A18" s="103" t="s">
        <v>20</v>
      </c>
      <c r="B18" s="27"/>
      <c r="C18" s="27"/>
      <c r="D18" s="28"/>
      <c r="E18" s="28"/>
      <c r="F18" s="28"/>
    </row>
    <row r="19" spans="1:6" ht="15.95" customHeight="1">
      <c r="A19" s="103" t="s">
        <v>21</v>
      </c>
      <c r="B19" s="27"/>
      <c r="C19" s="27"/>
      <c r="D19" s="28"/>
      <c r="E19" s="28"/>
      <c r="F19" s="28"/>
    </row>
    <row r="20" spans="1:6" ht="15.95" customHeight="1">
      <c r="A20" s="103" t="s">
        <v>22</v>
      </c>
      <c r="B20" s="27"/>
      <c r="C20" s="27"/>
      <c r="D20" s="28"/>
      <c r="E20" s="28"/>
      <c r="F20" s="28"/>
    </row>
    <row r="21" spans="1:6" ht="15.95" customHeight="1">
      <c r="A21" s="103" t="s">
        <v>23</v>
      </c>
      <c r="B21" s="27"/>
      <c r="C21" s="27"/>
      <c r="D21" s="28"/>
      <c r="E21" s="28"/>
      <c r="F21" s="28"/>
    </row>
    <row r="22" spans="1:6" ht="15.95" customHeight="1">
      <c r="A22" s="103" t="s">
        <v>24</v>
      </c>
      <c r="B22" s="27"/>
      <c r="C22" s="27"/>
      <c r="D22" s="28"/>
      <c r="E22" s="28"/>
      <c r="F22" s="28"/>
    </row>
    <row r="23" spans="1:6" ht="15.95" customHeight="1">
      <c r="A23" s="103" t="s">
        <v>25</v>
      </c>
      <c r="B23" s="27"/>
      <c r="C23" s="27"/>
      <c r="D23" s="28"/>
      <c r="E23" s="28"/>
      <c r="F23" s="28"/>
    </row>
    <row r="24" spans="1:6" ht="15.95" customHeight="1">
      <c r="A24" s="103" t="s">
        <v>26</v>
      </c>
      <c r="B24" s="27"/>
      <c r="C24" s="27"/>
      <c r="D24" s="28"/>
      <c r="E24" s="28"/>
      <c r="F24" s="28"/>
    </row>
    <row r="25" spans="1:6" ht="15.95" customHeight="1">
      <c r="A25" s="103" t="s">
        <v>27</v>
      </c>
      <c r="B25" s="27"/>
      <c r="C25" s="27"/>
      <c r="D25" s="28"/>
      <c r="E25" s="28"/>
      <c r="F25" s="28"/>
    </row>
    <row r="26" spans="1:6" ht="15.95" customHeight="1">
      <c r="A26" s="103" t="s">
        <v>28</v>
      </c>
      <c r="B26" s="27"/>
      <c r="C26" s="27"/>
      <c r="D26" s="28"/>
      <c r="E26" s="28"/>
      <c r="F26" s="28"/>
    </row>
    <row r="27" spans="1:6" ht="15.95" customHeight="1">
      <c r="A27" s="103" t="s">
        <v>29</v>
      </c>
      <c r="B27" s="27"/>
      <c r="C27" s="27"/>
      <c r="D27" s="28"/>
      <c r="E27" s="28"/>
      <c r="F27" s="28"/>
    </row>
    <row r="28" spans="1:6" ht="15.95" customHeight="1">
      <c r="A28" s="103" t="s">
        <v>30</v>
      </c>
      <c r="B28" s="27"/>
      <c r="C28" s="27"/>
      <c r="D28" s="28"/>
      <c r="E28" s="28"/>
      <c r="F28" s="28"/>
    </row>
    <row r="29" spans="1:6" ht="15.95" customHeight="1">
      <c r="A29" s="103" t="s">
        <v>31</v>
      </c>
      <c r="B29" s="27"/>
      <c r="C29" s="27"/>
      <c r="D29" s="28"/>
      <c r="E29" s="28"/>
      <c r="F29" s="28"/>
    </row>
    <row r="30" spans="1:6" ht="15.95" customHeight="1">
      <c r="A30" s="103" t="s">
        <v>32</v>
      </c>
      <c r="B30" s="27"/>
      <c r="C30" s="27"/>
      <c r="D30" s="28"/>
      <c r="E30" s="28"/>
      <c r="F30" s="28"/>
    </row>
    <row r="31" spans="1:6" ht="15.95" customHeight="1">
      <c r="A31" s="103" t="s">
        <v>33</v>
      </c>
      <c r="B31" s="27"/>
      <c r="C31" s="27"/>
      <c r="D31" s="28"/>
      <c r="E31" s="28"/>
      <c r="F31" s="28"/>
    </row>
    <row r="32" spans="1:6" ht="15.95" customHeight="1">
      <c r="A32" s="103" t="s">
        <v>34</v>
      </c>
      <c r="B32" s="27"/>
      <c r="C32" s="27"/>
      <c r="D32" s="28"/>
      <c r="E32" s="28"/>
      <c r="F32" s="28"/>
    </row>
    <row r="33" spans="1:6" ht="15.95" customHeight="1">
      <c r="A33" s="103" t="s">
        <v>35</v>
      </c>
      <c r="B33" s="27"/>
      <c r="C33" s="27"/>
      <c r="D33" s="28"/>
      <c r="E33" s="28"/>
      <c r="F33" s="28"/>
    </row>
    <row r="34" spans="1:6" ht="15.95" customHeight="1">
      <c r="A34" s="103" t="s">
        <v>90</v>
      </c>
      <c r="B34" s="27"/>
      <c r="C34" s="27"/>
      <c r="D34" s="68"/>
      <c r="E34" s="68"/>
      <c r="F34" s="68"/>
    </row>
    <row r="35" spans="1:6" ht="15.95" customHeight="1">
      <c r="A35" s="103" t="s">
        <v>91</v>
      </c>
      <c r="B35" s="27"/>
      <c r="C35" s="27"/>
      <c r="D35" s="68"/>
      <c r="E35" s="68"/>
      <c r="F35" s="68"/>
    </row>
    <row r="36" spans="1:6" ht="15.95" customHeight="1">
      <c r="A36" s="103" t="s">
        <v>92</v>
      </c>
      <c r="B36" s="27"/>
      <c r="C36" s="27"/>
      <c r="D36" s="68"/>
      <c r="E36" s="68"/>
      <c r="F36" s="68"/>
    </row>
    <row r="37" spans="1:6" ht="15.95" customHeight="1" thickBot="1">
      <c r="A37" s="104" t="s">
        <v>93</v>
      </c>
      <c r="B37" s="29"/>
      <c r="C37" s="29"/>
      <c r="D37" s="69"/>
      <c r="E37" s="69"/>
      <c r="F37" s="69"/>
    </row>
    <row r="38" spans="1:6" ht="15.95" customHeight="1" thickBot="1">
      <c r="A38" s="517" t="s">
        <v>41</v>
      </c>
      <c r="B38" s="518"/>
      <c r="C38" s="105"/>
      <c r="D38" s="106">
        <f>SUM(D5:D37)</f>
        <v>500000</v>
      </c>
      <c r="E38" s="106">
        <f>SUM(E5:E37)</f>
        <v>500000</v>
      </c>
      <c r="F38" s="106">
        <f>SUM(F5:F37)</f>
        <v>500000</v>
      </c>
    </row>
    <row r="39" spans="1:6">
      <c r="A39" t="s">
        <v>133</v>
      </c>
    </row>
  </sheetData>
  <mergeCells count="3">
    <mergeCell ref="A38:B38"/>
    <mergeCell ref="A1:F1"/>
    <mergeCell ref="C3:F3"/>
  </mergeCells>
  <phoneticPr fontId="28" type="noConversion"/>
  <conditionalFormatting sqref="D38:F38">
    <cfRule type="cellIs" dxfId="1" priority="1" stopIfTrue="1" operator="equal">
      <formula>0</formula>
    </cfRule>
  </conditionalFormatting>
  <printOptions horizontalCentered="1"/>
  <pageMargins left="0.78740157480314965" right="0.78740157480314965" top="1.06" bottom="0.98425196850393704" header="0.78740157480314965" footer="0.78740157480314965"/>
  <pageSetup paperSize="9" scale="95" orientation="portrait" r:id="rId1"/>
  <headerFooter alignWithMargins="0">
    <oddHeader>&amp;CMórichida 2016. évi kötgvetés végrehajtása&amp;R&amp;"Times New Roman CE,Félkövér dőlt"&amp;11 &amp;8 7. mell. a 6/2017.(V.05.) sz. önk. rendelethez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12</vt:i4>
      </vt:variant>
      <vt:variant>
        <vt:lpstr>Névvel ellátott tartományok</vt:lpstr>
      </vt:variant>
      <vt:variant>
        <vt:i4>3</vt:i4>
      </vt:variant>
    </vt:vector>
  </HeadingPairs>
  <TitlesOfParts>
    <vt:vector size="15" baseType="lpstr">
      <vt:lpstr>1.1.sz.mell.</vt:lpstr>
      <vt:lpstr>2.1.sz.mell  </vt:lpstr>
      <vt:lpstr>2.2.sz.mell  </vt:lpstr>
      <vt:lpstr>4.mell. </vt:lpstr>
      <vt:lpstr>5.sz.mell. </vt:lpstr>
      <vt:lpstr>9.1. sz. mell</vt:lpstr>
      <vt:lpstr>9.3. sz. mell</vt:lpstr>
      <vt:lpstr>3. melléklet</vt:lpstr>
      <vt:lpstr>7. mellékelt</vt:lpstr>
      <vt:lpstr>12.1. melléklet</vt:lpstr>
      <vt:lpstr>12.2. melléklet</vt:lpstr>
      <vt:lpstr>8. melléklet</vt:lpstr>
      <vt:lpstr>'9.1. sz. mell'!Nyomtatási_cím</vt:lpstr>
      <vt:lpstr>'9.3. sz. mell'!Nyomtatási_cím</vt:lpstr>
      <vt:lpstr>'1.1.sz.mell.'!Nyomtatási_terület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Mórichida</cp:lastModifiedBy>
  <cp:lastPrinted>2017-05-04T12:27:31Z</cp:lastPrinted>
  <dcterms:created xsi:type="dcterms:W3CDTF">1999-10-30T10:30:45Z</dcterms:created>
  <dcterms:modified xsi:type="dcterms:W3CDTF">2017-05-04T12:42:26Z</dcterms:modified>
</cp:coreProperties>
</file>